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jpinzon\Downloads\"/>
    </mc:Choice>
  </mc:AlternateContent>
  <xr:revisionPtr revIDLastSave="0" documentId="13_ncr:1_{20438A5C-A1AC-4DAC-9FEE-03ED1F1BAE0E}" xr6:coauthVersionLast="47" xr6:coauthVersionMax="47" xr10:uidLastSave="{00000000-0000-0000-0000-000000000000}"/>
  <bookViews>
    <workbookView xWindow="-120" yWindow="-120" windowWidth="20730" windowHeight="11160" xr2:uid="{00000000-000D-0000-FFFF-FFFF00000000}"/>
  </bookViews>
  <sheets>
    <sheet name="%cumplimiento" sheetId="12" r:id="rId1"/>
    <sheet name="2025 PLANEACIÓN  " sheetId="13" r:id="rId2"/>
    <sheet name="2025 GABYS " sheetId="11" r:id="rId3"/>
    <sheet name="SCS 2025" sheetId="6" r:id="rId4"/>
    <sheet name="SPE 2025" sheetId="7" r:id="rId5"/>
    <sheet name="2025 UCID " sheetId="10" r:id="rId6"/>
    <sheet name="TSI 2025" sheetId="9" r:id="rId7"/>
    <sheet name="TALENTO HUMANO 2025" sheetId="8" r:id="rId8"/>
    <sheet name="JURIDICA 2025" sheetId="5" r:id="rId9"/>
    <sheet name="2025 FINANCIERA  " sheetId="4" r:id="rId10"/>
    <sheet name="2025 CONTROL INTERNO " sheetId="3" r:id="rId11"/>
    <sheet name="Comunicaciones P.A 2025" sheetId="1" r:id="rId12"/>
    <sheet name="Hoja1" sheetId="2" r:id="rId13"/>
  </sheets>
  <definedNames>
    <definedName name="_xlnm._FilterDatabase" localSheetId="2" hidden="1">'2025 GABYS '!$A$2:$AL$2</definedName>
    <definedName name="_xlnm._FilterDatabase" localSheetId="1" hidden="1">'2025 PLANEACIÓN  '!$C$2:$F$2</definedName>
    <definedName name="_xlnm._FilterDatabase" localSheetId="5" hidden="1">'2025 UCID '!$A$2:$H$2</definedName>
    <definedName name="_xlnm._FilterDatabase" localSheetId="11" hidden="1">'Comunicaciones P.A 2025'!$A$2:$G$3</definedName>
    <definedName name="_xlnm._FilterDatabase" localSheetId="8" hidden="1">'JURIDICA 2025'!$A$3:$G$7</definedName>
    <definedName name="_xlnm._FilterDatabase" localSheetId="3" hidden="1">'SCS 2025'!$A$3:$AL$3</definedName>
    <definedName name="_xlnm._FilterDatabase" localSheetId="4" hidden="1">'SPE 2025'!$B$3:$I$11</definedName>
    <definedName name="_xlnm._FilterDatabase" localSheetId="7" hidden="1">'TALENTO HUMANO 2025'!$A$2:$E$16</definedName>
    <definedName name="_xlnm._FilterDatabase" localSheetId="6" hidden="1">'TSI 2025'!$A$3:$G$6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2" l="1"/>
  <c r="D21" i="12"/>
  <c r="D20" i="12"/>
  <c r="T10" i="7"/>
  <c r="AQ14" i="9" l="1"/>
  <c r="AO14" i="9"/>
  <c r="X14" i="9"/>
  <c r="R14" i="9"/>
  <c r="K14" i="9"/>
  <c r="AP14" i="9" s="1"/>
  <c r="AQ13" i="9"/>
  <c r="AO13" i="9"/>
  <c r="X13" i="9"/>
  <c r="R13" i="9"/>
  <c r="K13" i="9"/>
  <c r="AP13" i="9" s="1"/>
  <c r="AP12" i="9"/>
  <c r="AO12" i="9"/>
  <c r="X12" i="9"/>
  <c r="S12" i="9"/>
  <c r="AQ12" i="9" s="1"/>
  <c r="R12" i="9"/>
  <c r="AQ11" i="9"/>
  <c r="AO11" i="9"/>
  <c r="X11" i="9"/>
  <c r="R11" i="9"/>
  <c r="K11" i="9"/>
  <c r="AP11" i="9" s="1"/>
  <c r="AQ10" i="9"/>
  <c r="AO10" i="9"/>
  <c r="X10" i="9"/>
  <c r="R10" i="9"/>
  <c r="K10" i="9"/>
  <c r="AP10" i="9" s="1"/>
  <c r="AQ9" i="9"/>
  <c r="AP9" i="9"/>
  <c r="AO9" i="9"/>
  <c r="X9" i="9"/>
  <c r="AP8" i="9"/>
  <c r="AO8" i="9"/>
  <c r="X8" i="9"/>
  <c r="R8" i="9"/>
  <c r="J8" i="9"/>
  <c r="AQ8" i="9" s="1"/>
  <c r="AP7" i="9"/>
  <c r="AO7" i="9"/>
  <c r="X7" i="9"/>
  <c r="S7" i="9"/>
  <c r="AQ7" i="9" s="1"/>
  <c r="R7" i="9"/>
  <c r="K7" i="9"/>
  <c r="AQ6" i="9"/>
  <c r="AO6" i="9"/>
  <c r="X6" i="9"/>
  <c r="R6" i="9"/>
  <c r="K6" i="9"/>
  <c r="AP6" i="9" s="1"/>
  <c r="AQ5" i="9"/>
  <c r="AO5" i="9"/>
  <c r="X5" i="9"/>
  <c r="R5" i="9"/>
  <c r="K5" i="9"/>
  <c r="AP5" i="9" s="1"/>
  <c r="AP4" i="9"/>
  <c r="AO4" i="9"/>
  <c r="AJ4" i="9"/>
  <c r="AD4" i="9"/>
  <c r="X4" i="9"/>
  <c r="S4" i="9"/>
  <c r="AQ4" i="9" s="1"/>
  <c r="R4" i="9"/>
  <c r="AP15" i="9" l="1"/>
  <c r="Z6" i="7"/>
  <c r="K9" i="6"/>
  <c r="X3" i="1"/>
  <c r="R3" i="1"/>
  <c r="W4" i="1"/>
  <c r="W5" i="1"/>
  <c r="W6" i="1"/>
  <c r="W7" i="1"/>
  <c r="W8" i="1"/>
  <c r="W9" i="1"/>
  <c r="W10" i="1"/>
  <c r="W11" i="1"/>
  <c r="W12" i="1"/>
  <c r="W13" i="1"/>
  <c r="W14" i="1"/>
  <c r="W15" i="1"/>
  <c r="W16" i="1"/>
  <c r="W17" i="1"/>
  <c r="W18" i="1"/>
  <c r="W3" i="1"/>
  <c r="Q4" i="1"/>
  <c r="Q3" i="1"/>
  <c r="X4" i="1"/>
  <c r="X5" i="1"/>
  <c r="X6" i="1"/>
  <c r="X8" i="1"/>
  <c r="X9" i="1"/>
  <c r="X10" i="1"/>
  <c r="X11" i="1"/>
  <c r="X12" i="1"/>
  <c r="X13" i="1"/>
  <c r="X14" i="1"/>
  <c r="X15" i="1"/>
  <c r="X16" i="1"/>
  <c r="X17" i="1"/>
  <c r="X18" i="1"/>
  <c r="Q9" i="1"/>
  <c r="Q13" i="1"/>
  <c r="R12" i="1"/>
  <c r="R13" i="1"/>
  <c r="R14" i="1"/>
  <c r="R15" i="1"/>
  <c r="R16" i="1"/>
  <c r="R17" i="1"/>
  <c r="R18" i="1"/>
  <c r="R10" i="1"/>
  <c r="J11" i="1"/>
  <c r="R11" i="1" s="1"/>
  <c r="C4" i="2"/>
  <c r="R4" i="1"/>
  <c r="R5" i="1"/>
  <c r="R6" i="1"/>
  <c r="R8" i="1"/>
  <c r="R9" i="1"/>
  <c r="Q10" i="1"/>
  <c r="Q6" i="1"/>
  <c r="K12" i="1"/>
  <c r="Q12" i="1" s="1"/>
  <c r="K8" i="1"/>
  <c r="Q8" i="1" s="1"/>
  <c r="K5" i="1"/>
  <c r="Q5" i="1" s="1"/>
  <c r="K4" i="1"/>
  <c r="K3" i="1"/>
  <c r="Q11" i="1"/>
  <c r="R7" i="1"/>
  <c r="Q7" i="1"/>
  <c r="X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tc={85C64B62-09F9-4264-B51C-146C44F0457B}</author>
    <author>tc={8FB7B25F-B1D5-4F30-8317-709A64D75250}</author>
  </authors>
  <commentList>
    <comment ref="J12" authorId="0" shapeId="0" xr:uid="{85C64B62-09F9-4264-B51C-146C44F0457B}">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lo validado con Planeaciòn, no se cuenta con un rubro presupuestal establecido en la proyecciòn del año 2025,.</t>
      </text>
    </comment>
    <comment ref="I14" authorId="1" shapeId="0" xr:uid="{8FB7B25F-B1D5-4F30-8317-709A64D75250}">
      <text>
        <t>[Comentario encadenado]
Su versión de Excel le permite leer este comentario encadenado; sin embargo, las ediciones que se apliquen se quitarán si el archivo se abre en una versión más reciente de Excel. Más información: https://go.microsoft.com/fwlink/?linkid=870924
Comentario:
    4 informes cada 3 mese.</t>
      </text>
    </comment>
  </commentList>
</comments>
</file>

<file path=xl/sharedStrings.xml><?xml version="1.0" encoding="utf-8"?>
<sst xmlns="http://schemas.openxmlformats.org/spreadsheetml/2006/main" count="1326" uniqueCount="682">
  <si>
    <t>PLANES DE ACCIÓN OPERATIVOS INSTITUCIONALES 2025</t>
  </si>
  <si>
    <t>PROGRAMACIÓN  TRIMESTRAL  2025</t>
  </si>
  <si>
    <t>AVANCE PRIMER TRIMESTRE 2025</t>
  </si>
  <si>
    <t>SEGUNDOTRIMESTRE 2025</t>
  </si>
  <si>
    <t>AVANCE TERCER TRIMESTRE 2025</t>
  </si>
  <si>
    <t>AVANCE CUARTO TRIMESTRE 2025</t>
  </si>
  <si>
    <t>ÁREA RESPONSABLE</t>
  </si>
  <si>
    <t>LÍNEA ESTRATÉGICA</t>
  </si>
  <si>
    <t>OBJETIVO ESTRATÉGICO</t>
  </si>
  <si>
    <t xml:space="preserve">PROYECTO DE INVERSIÓN </t>
  </si>
  <si>
    <t>PLAN DE ACCIÓN</t>
  </si>
  <si>
    <t xml:space="preserve">ACTIVIDAD A DESARROLLAR </t>
  </si>
  <si>
    <t xml:space="preserve">DOCUMENTO SOPORTE/ PRODUCTO DE LA ACTIVIDAD </t>
  </si>
  <si>
    <t xml:space="preserve">RESPONSABLE DE ACTIVIDAD </t>
  </si>
  <si>
    <t xml:space="preserve">RECURSOS PRESUPUESTALES </t>
  </si>
  <si>
    <t xml:space="preserve">META DE LA ACTIVIDAD (ANUAL) </t>
  </si>
  <si>
    <t xml:space="preserve">PRIMER TRIMESTRE </t>
  </si>
  <si>
    <t xml:space="preserve">SEGUNDO TRIMESTRE </t>
  </si>
  <si>
    <t xml:space="preserve">TERCER TRIMESTRE </t>
  </si>
  <si>
    <t xml:space="preserve">CUARTO TRIMESTRE </t>
  </si>
  <si>
    <t xml:space="preserve">AVANCE DE LA META EN NUMERO </t>
  </si>
  <si>
    <t xml:space="preserve">% DE CUMPLIMIENTO PRIMER TRIMESTRE </t>
  </si>
  <si>
    <t xml:space="preserve"> $ EJECUCIÓN PRESUPUESTAL</t>
  </si>
  <si>
    <t xml:space="preserve">GESTIONES PARA ALCANZAR LA META DE LA ACTIVIDAD </t>
  </si>
  <si>
    <t>EVIDENCIAS
Enlace Onedrive</t>
  </si>
  <si>
    <t>Comunicaciones</t>
  </si>
  <si>
    <t>Externa</t>
  </si>
  <si>
    <t>2. Posicionar a IPSE como un referente de liderazgo y conocimiento en el ámbito de la Transición Energética Justa. </t>
  </si>
  <si>
    <t>Fortalecimiento de la participación ciudadana e información sobre la gestión de la transición energética justa y las comunidades energéticas a nivel Nacional</t>
  </si>
  <si>
    <t>1. Mejorar el reconocimiento y posicionamiento de la entidad a nivel nacional.</t>
  </si>
  <si>
    <t xml:space="preserve"> Desarrollo de comunicados de prensa, en donde se divulgue la labor del IPSE mes a mes</t>
  </si>
  <si>
    <t xml:space="preserve">Comunicados de prensa divulgados </t>
  </si>
  <si>
    <t xml:space="preserve">GUSTAVO  ALBERTO RODRIGUEZ 
comunicaciones </t>
  </si>
  <si>
    <t>Se realizará una ficha de dilenciamiento mensual y reuniones de seguimiento quincenal que permita organizar los temas a tratar con antelación, en especial la ejecución de proyectos, así como una mayor articulación con las diferentes áreas de la entidad para identificar contenidos de interés. Adicionalmente, se realizará un seguimiento semanal al equipo de comunicaciones para vefificar el avance, lo cual permitirá hacer los ajustes necesarios a tiempo y asegurar el cumplimiento gradual del objetivo.</t>
  </si>
  <si>
    <t> https://ipsegovco-my.sharepoint.com/personal/planeacion_ipse_gov_co/_layouts/15/onedrive.aspx?id=%2Fpersonal%2Fplaneacion%5Fipse%5Fgov%5Fco%2FDocuments%2FPLANEACI%C3%93N%20INSTITUCIONAL%202025%2F2025%20PLANES%20DE%20ACCI%C3%93N%20AREAS%2F2025%20COMUNICACIONES%2FPRIMER%20TRIMESTRE%20EVIDENCIAS%2F1%2E%20Mejorar%20el%20reconocimiento%20y%20posicionamiento%20de%20la%20entidad&amp;ct=1745333209274&amp;or=OWA%2DNT%2DMail&amp;ga=1</t>
  </si>
  <si>
    <t>Se realizó seguimiento constante a cada uno de los proyectos con el fin de visibilizar las acciones adelantadas durante su ejecución. Adicionalmente, se elaboraron boletines informativos para cubrir las actividades institucionales en las que el director participó como sponsor, fortaleciendo así el posicionamiento de la entidad. Asimismo, se gestionó una posible situación de crisis comunicacional derivada del retraso en uno de los proyectos, atendiendo de manera oportuna los requerimientos de los medios de comunicación y minimizando el impacto reputacional.</t>
  </si>
  <si>
    <t>Bitácora de comunicados - Semestre II 2025</t>
  </si>
  <si>
    <t> </t>
  </si>
  <si>
    <t>Gestión de publicación mensual de comunicados en medios masivos, en donde se resalte la gestión Misional del IPSE.</t>
  </si>
  <si>
    <t xml:space="preserve">publicaciones realizadas </t>
  </si>
  <si>
    <t>La gestión de medios de comunicación se realizará de manera estratégica, priorizando aquellos momentos en los que se entreguen proyectos o se presenten hitos institucionales de alto interés noticioso. Esta decisión responde a la necesidad de maximizar el impacto y la visibilidad de la información difundida, asegurando que los comunicados de prensa no solo cumplan una función informativa, sino que también generen valor institucional y posicionen al IPSE ante la opinión pública</t>
  </si>
  <si>
    <t xml:space="preserve"> Visita de voceros a medios, en donde se pueda divulgar la gestión del IPSE en el territorio y los beneficios hacia la comunidad.</t>
  </si>
  <si>
    <t xml:space="preserve">Informes de divulgación realizados </t>
  </si>
  <si>
    <t xml:space="preserve">Durante el presente periodo no se llevaron a cabo visitas de voceros a medios de comunicación, debido a la priorización de otras acciones informativas y a la falta de eventos territoriales programados que facilitaran este tipo de gestión. </t>
  </si>
  <si>
    <t>2. Mejorar indicadores de visibilización e interacción de los canales de comunicación digitales del IPSE</t>
  </si>
  <si>
    <t>Desarrollar una campaña digital de comunicaciones mensual, en donde se evidencie el trabajo del IPSE en territorio y el aporte hacia la Transición Energética Justa.</t>
  </si>
  <si>
    <t>Informe</t>
  </si>
  <si>
    <t xml:space="preserve">Durante este trimestre solo se realizó una campaña digital, debido a la concentración de esfuerzos en contenidos vinculados a la estrategia del sector energético 'Colombia Solar'. Para mejorar el cumplimiento de esta actividad, se establecerá un calendario fijo de campañas mensuales, se fortalecerá la recolección de contenidos desde el territorio y se coordinará con las áreas técnicas para identificar hitos y avances que puedan ser comunicados oportunamente. </t>
  </si>
  <si>
    <t>https://ipsegovco-my.sharepoint.com/personal/planeacion_ipse_gov_co/_layouts/15/onedrive.aspx?id=%2Fpersonal%2Fplaneacion%5Fipse%5Fgov%5Fco%2FDocuments%2FPLANEACI%C3%93N%20INSTITUCIONAL%202025%2F2025%20PLANES%20DE%20ACCI%C3%93N%20AREAS%2F2025%20COMUNICACIONES%2FPRIMER%20TRIMESTRE%20EVIDENCIAS%2F2%2E%20%2E%20Mejorar%20indicadores%20de%20visibilizaci%C3%B3n%20e%20interacci%C3%B3n%2F1er%20Trimestre&amp;ct=1745333209274&amp;or=OWA%2DNT%2DMail&amp;ga=1</t>
  </si>
  <si>
    <t>Publicar contenido en las redes sociales del IPSE, que evidencie el trabajo realizado del equipo territorial, social y técnico del instituto y que muestre los beneficioas en las comunidades.</t>
  </si>
  <si>
    <t xml:space="preserve">contenido publicado </t>
  </si>
  <si>
    <t>Se recopiló información en coordinación con las áreas técnicas, sociales y territoriales del IPSE para identificar avances, historias y proyectos con alto valor comunicativo desde el territorio. Con base en esta información, se diseñaron y publicaron piezas gráficas alineadas con los lineamientos de marca institucional y adaptadas a los formatos de las diferentes plataformas digitales (Facebook, Instagram, X y LinkedIn), priorizando contenidos que evidencian el impacto de las acciones del IPSE en las comunidades.
Durante el periodo evaluado, se produjeron y difundieron 127 piezas gráficas, superando ampliamente la meta establecida de 83 piezas, lo que representa un cumplimiento del 153% frente al objetivo inicial. Dado este resultado, se propone ajustar el indicador para el siguiente periodo, con el fin de alinearlo con la capacidad real de producción y el alcance de las estrategias de visibilización implementadas.</t>
  </si>
  <si>
    <t>En articulación con las áreas técnicas, sociales y territoriales del IPSE, se recolectó información clave para identificar avances, relatos y proyectos con alto potencial comunicativo desde las regiones, como el caso de Manaure y Barranquilla. En trabajo conjunto con el MME y entidades adscritas generamos contenido que muestra la gestión de las entidades.  A partir de estos insumos, se desarrollaron y difundieron piezas gráficas coherentes con la identidad institucional y adaptadas a los formatos de redes sociales como Facebook, Instagram, X y LinkedIn, destacando principalmente contenidos que reflejan el impacto del IPSE en las comunidades.</t>
  </si>
  <si>
    <t>CONTENIDO DIGITAL</t>
  </si>
  <si>
    <t>Desarrollar contenido gráfico, audiovisual y multimedia para espacios digitales del IPSE, tales como Pagina WEB, Intranet y Yamer.</t>
  </si>
  <si>
    <t>Se desarrollaron piezas gráficas informativas para la página web institucional, enfocadas en destacar la estrategia de Transición Energética y los proyectos emblemáticos del IPSE en las Zonas No Interconectadas (ZNI). Paralelamente, se produjeron videos cortos y cápsulas informativas para la intranet, orientados a fortalecer la comunicación interna y promover el sentido de pertenencia institucional.
Durante el periodo evaluado, se generaron 80 contenidos digitales, superando ampliamente la meta inicial de 11 piezas, lo que representa un cumplimiento del 727%. Este resultado refleja una alta capacidad de producción y una creciente necesidad de contenidos audiovisuales y gráficos. Por esta razón, se implementarán ajustes en la programación y en los indicadores del próximo trimestre, con el fin de alinearlos con las exigencias reales de comunicación interna y externa de la entidad.</t>
  </si>
  <si>
    <t>3. Fortalecer la comunicación interna</t>
  </si>
  <si>
    <t>Desarrollar una campaña de comunicaciones mensual, para promover la comunicación Interna, que ayude a que todos los colaboradores estén enterados de lo que hace el IPSE tanto interna como externamente, promoviendo un buen clima laboral.</t>
  </si>
  <si>
    <t xml:space="preserve">Campañas publicadas </t>
  </si>
  <si>
    <t xml:space="preserve">Durante el primer trimestre se desarrolló una de las dos campañas previstas, correspondiente a "Conexión Mágica" , la cual tuvo como objetivo reforzar el mensaje institucional en el marco de la estrategia de Fortalecimiento Institucional IPSE 2025. Para el segundo trimestre reforzaremos conexión mágica y todos los hito internos </t>
  </si>
  <si>
    <t>https://ipsegovco-my.sharepoint.com/personal/planeacion_ipse_gov_co/_layouts/15/onedrive.aspx?id=%2Fpersonal%2Fplaneacion%5Fipse%5Fgov%5Fco%2FDocuments%2FPLANEACI%C3%93N%20INSTITUCIONAL%202025%2F2025%20PLANES%20DE%20ACCI%C3%93N%20AREAS%2F2025%20COMUNICACIONES%2FPRIMER%20TRIMESTRE%20EVIDENCIAS%2F3%2E%20Fortalecer%20la%20comunicaci%C3%B3n%20interna&amp;ct=1745425541257&amp;or=OWA%2DNT%2DMail&amp;ga=1</t>
  </si>
  <si>
    <r>
      <rPr>
        <sz val="10"/>
        <color rgb="FF000000"/>
        <rFont val="Calibri"/>
      </rPr>
      <t>D</t>
    </r>
    <r>
      <rPr>
        <sz val="12"/>
        <color rgb="FF000000"/>
        <rFont val="Arial"/>
      </rPr>
      <t>urante el segundo trimestre se reforzó la campaña interna Conexión Mágica, con énfasis en la profundización del modelo ADKAR como herramienta clave para gestionar el cambio organizacional. Además, se dio continuidad a los principales hitos internos, fortaleciendo el sentido de pertenencia, la alineación con la Estrategia de Fortalecimiento Institucional IPSE 2025 y el compromiso del equipo.</t>
    </r>
  </si>
  <si>
    <t>https://ipsegovco-my.sharepoint.com/shared?id=%2Fsites%2FCOMUNICACIONESIPSE%2FDocumentos%20compartidos%2FCOMUNICACIONES%202025%2FCOMUNICACI%C3%93N%20INTERNA%20MAJO%202025%2FEVIDENCIAS%20SEGUNDO%20TRIMESTRE&amp;listurl=https%3A%2F%2Fipsegovco%2Esharepoint%2Ecom%2Fsites%2FCOMUNICACIONESIPSE%2FDocumentos%20compartidos&amp;source=waffle</t>
  </si>
  <si>
    <t>Generar contenido coyuntural, sobre la transición energetica a nivel nacional.</t>
  </si>
  <si>
    <t xml:space="preserve">contenido realizado </t>
  </si>
  <si>
    <t xml:space="preserve">Como parte de esta acción, hasta el momento solo se ha publicado una columna informativa centrada en la relación entre la inteligencia artificial y el sector energético. Esta publicación aprovechó la tendencia global en torno a los avances recientes en IA, destacando los posibles efectos de su uso intensivo en el consumo y la eficiencia energética. Para el próximo trimestre se desarrollaran contenidos técnicos con referente a la telemetría, la ejecución de los proyectos y los avances de la transición energética </t>
  </si>
  <si>
    <t>Publicar dos boletines mensuales con temas de interés para el equipo IPSE, promoviendo la comunicación interna, mediante el conocimiento general de las actividades desarrolladas dentro del IPSE.</t>
  </si>
  <si>
    <t>boletines publicdos.</t>
  </si>
  <si>
    <t>Debido a la coyuntura de tiempos y de noticias por contar, en este trimestre logramos tres de cuatro boletines para fortalecer la comunicación interna, en ese semestre NotyEnergy se enfocó en la conexión mágica que tenemos todos los colaboradores para la ejecución de los proyectos y el bienestar de todas las poblaciones impactadas</t>
  </si>
  <si>
    <t>En este segundo trimestre logramos publicar seis boletines internos, reafirmando nuestro compromiso con el fortalecimiento de la comunicación organizacional. A través de NotyEnergy, compartimos las noticias más importantes de la entidad y de los territorios, destacando la Conexión Mágica que une a todos los colaboradores como motor fundamental para la ejecución de los proyectos y el bienestar de las comunidades impactadas.</t>
  </si>
  <si>
    <t>https://ipsegovco.sharepoint.com/:f:/s/COMUNICACIONESIPSE/EvqWXqa087FIrwb9B74r950BBEXuojuaPSvvdo2DdJ6xpA?e=ysf8RP</t>
  </si>
  <si>
    <t>Publicar diariamente en Yammer para aumentar la participación en esta red social, promoviendo asi un buen ambiente laboral, con sana interacción y convivencia.</t>
  </si>
  <si>
    <t>Debido a la baja interacción con esta herramienta, los contenidos compartidos en esta red tienen una visibilidad limitada tanto para los colaboradores como para los contratistas. Con el objetivo de mejorar el alcance y la participación, durante el segundo trimestre se llevará a cabo una campaña de comunicación interna orientada a fomentar el uso activo de esta plataforma.</t>
  </si>
  <si>
    <t>Se publicó  mensualmente un promedio de 13 publicaciones en  en en el Engage, con el compromiso y tarea de tener al día a los colaboradores de la entidad con lo más destacado de la entidad. tanto interna como externamente.</t>
  </si>
  <si>
    <t>https://ipsegovco.sharepoint.com/:f:/s/COMUNICACIONESIPSE/EloOKl2Owh1GlbLtvN07yGcBBEAjkw73LPtVErikcUCohg?e=Lazuzp</t>
  </si>
  <si>
    <t>4.Promover la presencia del IPSE en espacios sectoriales y académicos</t>
  </si>
  <si>
    <t>Cubrimiento  de la participación de los voceros del IPSE en eventos virtuales/presenciales relevantes a la misionalidad del instituto.</t>
  </si>
  <si>
    <t xml:space="preserve">informe </t>
  </si>
  <si>
    <t>Durante este trimestre se acompañó al señor Director en tres eventos estratégicos del sector energético, donde se visibilizó el impacto del IPSE en las Zonas No Interconectadas (ZNI) y su contribución a la Transición Energética Justa. Estas participaciones permitieron fortalecer el posicionamiento institucional y generar espacios de articulación con actores clave del sector.
Con una meta inicial de dos eventos, se superó el objetivo en un 150% de cumplimiento, evidenciando una gestión proactiva en escenarios de alto valor estratégico para la entidad.</t>
  </si>
  <si>
    <t>Desarrollar espacios propios para el intercambio de conocimientos, aportando el conocimiento que tienen la entidad en la consolidación de las Comunidades Energéticas.</t>
  </si>
  <si>
    <t xml:space="preserve">Este trimeste no se cumple con esta actividad </t>
  </si>
  <si>
    <t>5. Fortalecer la participación ciudadana</t>
  </si>
  <si>
    <t xml:space="preserve">Realizar una estrategia comunicativa  para la participación ciudadana que ayude en la consolidación de las comunidades energeticas </t>
  </si>
  <si>
    <t xml:space="preserve">Desarrollar un modulo en la escuela energética en comunicación asertiva comunitaria para el fortalecimiento de la participación de las comunidades energéticas </t>
  </si>
  <si>
    <t>6. Promover la estrategias de innovación y  transferencia del conocimiento</t>
  </si>
  <si>
    <t>Desarrollar un protocolo o manual para trabajar la gestión del conocimiento con comunidades, generando memoria historica en la entidad.</t>
  </si>
  <si>
    <t>Realizar  jornadas de transferencia del conocimiento, para promover la estratégia de Comunidades energéticas y transición energetica justa.</t>
  </si>
  <si>
    <t>Intagram 40 generales</t>
  </si>
  <si>
    <t xml:space="preserve">5 de visitas a territorio </t>
  </si>
  <si>
    <t>Facebok 36</t>
  </si>
  <si>
    <t>LinkedIn 48</t>
  </si>
  <si>
    <r>
      <rPr>
        <b/>
        <sz val="11"/>
        <color rgb="FF000000"/>
        <rFont val="Calibri"/>
        <scheme val="minor"/>
      </rPr>
      <t xml:space="preserve">DISEÑO DE PIEZAS PARA INTERNAS, EXTERNAS Y PRESENTACIONES
</t>
    </r>
    <r>
      <rPr>
        <sz val="11"/>
        <color rgb="FF000000"/>
        <rFont val="Calibri"/>
        <scheme val="minor"/>
      </rPr>
      <t xml:space="preserve">Total de Piezas de febrero a Junio: </t>
    </r>
    <r>
      <rPr>
        <b/>
        <sz val="11"/>
        <color rgb="FF000000"/>
        <rFont val="Calibri"/>
        <scheme val="minor"/>
      </rPr>
      <t xml:space="preserve"> Internas </t>
    </r>
    <r>
      <rPr>
        <b/>
        <sz val="11"/>
        <color rgb="FF4472C4"/>
        <rFont val="Calibri"/>
        <scheme val="minor"/>
      </rPr>
      <t>197</t>
    </r>
    <r>
      <rPr>
        <b/>
        <sz val="11"/>
        <color rgb="FF000000"/>
        <rFont val="Calibri"/>
        <scheme val="minor"/>
      </rPr>
      <t>, Total externas</t>
    </r>
    <r>
      <rPr>
        <b/>
        <sz val="11"/>
        <color rgb="FF4472C4"/>
        <rFont val="Calibri"/>
        <scheme val="minor"/>
      </rPr>
      <t xml:space="preserve"> 125</t>
    </r>
    <r>
      <rPr>
        <b/>
        <sz val="11"/>
        <color rgb="FF000000"/>
        <rFont val="Calibri"/>
        <scheme val="minor"/>
      </rPr>
      <t xml:space="preserve">  =  TOTAL 322
Presentaciones </t>
    </r>
    <r>
      <rPr>
        <b/>
        <sz val="11"/>
        <color rgb="FF4472C4"/>
        <rFont val="Calibri"/>
        <scheme val="minor"/>
      </rPr>
      <t xml:space="preserve">13
</t>
    </r>
    <r>
      <rPr>
        <b/>
        <sz val="11"/>
        <color rgb="FF000000"/>
        <rFont val="Calibri"/>
        <scheme val="minor"/>
      </rPr>
      <t xml:space="preserve">
</t>
    </r>
    <r>
      <rPr>
        <b/>
        <sz val="11"/>
        <color rgb="FFED7D31"/>
        <rFont val="Calibri"/>
        <scheme val="minor"/>
      </rPr>
      <t xml:space="preserve">Febrero: </t>
    </r>
    <r>
      <rPr>
        <b/>
        <sz val="11"/>
        <color rgb="FF5B9BD5"/>
        <rFont val="Calibri"/>
        <scheme val="minor"/>
      </rPr>
      <t xml:space="preserve">25 Piezas Internas  / 4  presentaciones / 17 Piezas Externas (Redes)
</t>
    </r>
    <r>
      <rPr>
        <b/>
        <sz val="11"/>
        <color rgb="FF000000"/>
        <rFont val="Calibri"/>
        <scheme val="minor"/>
      </rPr>
      <t xml:space="preserve">
Link internas:
https://ipsegovco.sharepoint.com/:f:/s/COMUNICACIONESIPSE/Eg4cFiixB8hFv4T_6MDNxP8B7z-6WXJe5s_O_Q2huQTZgA?e=Ct6eOb
Link externas:
https://ipsegovco.sharepoint.com/:f:/s/COMUNICACIONESIPSE/Ejohs5ncCslJsDWQ-e4DY2kBM00HLn_m18A6figw75jssg?e=IXnkUx
</t>
    </r>
    <r>
      <rPr>
        <b/>
        <sz val="11"/>
        <color rgb="FFED7D31"/>
        <rFont val="Calibri"/>
        <scheme val="minor"/>
      </rPr>
      <t xml:space="preserve">Marzo: </t>
    </r>
    <r>
      <rPr>
        <b/>
        <sz val="11"/>
        <color rgb="FF5B9BD5"/>
        <rFont val="Calibri"/>
        <scheme val="minor"/>
      </rPr>
      <t xml:space="preserve">50 Piezas Internas  / 2 presentaciones / 35 Piezas Externas (Redes)
</t>
    </r>
    <r>
      <rPr>
        <b/>
        <sz val="11"/>
        <color rgb="FF000000"/>
        <rFont val="Calibri"/>
        <scheme val="minor"/>
      </rPr>
      <t xml:space="preserve">Link internas:
</t>
    </r>
    <r>
      <rPr>
        <sz val="11"/>
        <color rgb="FF000000"/>
        <rFont val="Calibri"/>
        <scheme val="minor"/>
      </rPr>
      <t xml:space="preserve">https://ipsegovco.sharepoint.com/:f:/s/COMUNICACIONESIPSE/EmNkyMsyxHhFun8txL9Sef0BV8yeVW7E0zbtxi-jY9t9Vg?e=zM9AMB
</t>
    </r>
    <r>
      <rPr>
        <b/>
        <sz val="11"/>
        <color rgb="FF000000"/>
        <rFont val="Calibri"/>
        <scheme val="minor"/>
      </rPr>
      <t xml:space="preserve">
Link externas: https://ipsegovco.sharepoint.com/:f:/s/COMUNICACIONESIPSE/EiTsVnJqzhJMkdcJUt9_VeEB0eqC4d9yS7Z0mZAtR3QPhA?e=pVpQUb
</t>
    </r>
    <r>
      <rPr>
        <b/>
        <sz val="11"/>
        <color rgb="FFED7D31"/>
        <rFont val="Calibri"/>
        <scheme val="minor"/>
      </rPr>
      <t xml:space="preserve">Abril: </t>
    </r>
    <r>
      <rPr>
        <b/>
        <sz val="11"/>
        <color rgb="FF000000"/>
        <rFont val="Calibri"/>
        <scheme val="minor"/>
      </rPr>
      <t xml:space="preserve"> </t>
    </r>
    <r>
      <rPr>
        <b/>
        <sz val="11"/>
        <color rgb="FF5B9BD5"/>
        <rFont val="Calibri"/>
        <scheme val="minor"/>
      </rPr>
      <t xml:space="preserve">45 Piezas Internas / 2 Presentación / 33 Piezas Externas (Redes)
</t>
    </r>
    <r>
      <rPr>
        <b/>
        <sz val="11"/>
        <color rgb="FF000000"/>
        <rFont val="Calibri"/>
        <scheme val="minor"/>
      </rPr>
      <t xml:space="preserve">Link internas: 
https://ipsegovco.sharepoint.com/:f:/s/COMUNICACIONESIPSE/Epd3kMXnMyVMn-uBDtXp9g8BWLuZAcj2mOzNNcMd9Aq6Gw?e=F9PCaR
Link externas:
https://ipsegovco.sharepoint.com/:f:/s/COMUNICACIONESIPSE/EsFleSyn3XhBjwBmUcM3y9wBLsaQmLMV1DYj8NKJyi8Vow?e=W33nlx
</t>
    </r>
    <r>
      <rPr>
        <b/>
        <sz val="11"/>
        <color rgb="FFED7D31"/>
        <rFont val="Calibri"/>
        <scheme val="minor"/>
      </rPr>
      <t>Mayo:</t>
    </r>
    <r>
      <rPr>
        <b/>
        <sz val="11"/>
        <color rgb="FF000000"/>
        <rFont val="Calibri"/>
        <scheme val="minor"/>
      </rPr>
      <t xml:space="preserve"> </t>
    </r>
    <r>
      <rPr>
        <b/>
        <sz val="11"/>
        <color rgb="FF5B9BD5"/>
        <rFont val="Calibri"/>
        <scheme val="minor"/>
      </rPr>
      <t xml:space="preserve">43 piezas internas / 4 Presentaciones / 23 Piezas Externas (Redes)
</t>
    </r>
    <r>
      <rPr>
        <b/>
        <sz val="11"/>
        <color rgb="FF000000"/>
        <rFont val="Calibri"/>
        <scheme val="minor"/>
      </rPr>
      <t xml:space="preserve">Link internas: 
https://ipsegovco.sharepoint.com/:f:/s/COMUNICACIONESIPSE/EoJE_Z2XEl9CjzfUxCYcDhUBYw8-x-uf5IK3DgdDyOo6QQ?e=sXrtnu
Link externas:
https://ipsegovco.sharepoint.com/:f:/s/COMUNICACIONESIPSE/ElOwm84OeixLr79AQUVxUxQBgbOsDvwKWiNhexUAPnTvlw?e=pbUa9Q
</t>
    </r>
    <r>
      <rPr>
        <b/>
        <sz val="11"/>
        <color rgb="FFED7D31"/>
        <rFont val="Calibri"/>
        <scheme val="minor"/>
      </rPr>
      <t xml:space="preserve">Junio:  </t>
    </r>
    <r>
      <rPr>
        <b/>
        <sz val="11"/>
        <color rgb="FF000000"/>
        <rFont val="Calibri"/>
        <scheme val="minor"/>
      </rPr>
      <t xml:space="preserve"> </t>
    </r>
    <r>
      <rPr>
        <b/>
        <sz val="11"/>
        <color rgb="FF5B9BD5"/>
        <rFont val="Calibri"/>
        <scheme val="minor"/>
      </rPr>
      <t xml:space="preserve">34 piezas internas / 1 Presentaciones / 17 Piezas Externas (Redes)
</t>
    </r>
    <r>
      <rPr>
        <b/>
        <sz val="11"/>
        <color rgb="FF000000"/>
        <rFont val="Calibri"/>
        <scheme val="minor"/>
      </rPr>
      <t xml:space="preserve">Link internas: 
https://ipsegovco.sharepoint.com/:f:/s/COMUNICACIONESIPSE/EvIbOYy-eVVKsKT-jjL6ITQB6Wuq3qPiIbpfQfEEguJGeA?e=Z2ZKMH
Link externas:
https://ipsegovco.sharepoint.com/:f:/s/COMUNICACIONESIPSE/EmdwkmSq5ChOu7yOVEX1tM0BIdog_cu9-uxTulEw8_GzPQ?e=mgpb6S
</t>
    </r>
  </si>
  <si>
    <t>SEGUNDO TRIMESTRE 2025</t>
  </si>
  <si>
    <t xml:space="preserve">OBJETIVO ESTRATÉGICO </t>
  </si>
  <si>
    <t xml:space="preserve">AVANCE DE LA META EN NÚMERO </t>
  </si>
  <si>
    <t xml:space="preserve">% DE CUMPLIMIENTO SEGUNDO TRIMESTRE </t>
  </si>
  <si>
    <t xml:space="preserve">% DE CUMPLIMIENTO TERCER TRIMESTRE </t>
  </si>
  <si>
    <t xml:space="preserve">% DE CUMPLIMIENTO CUARTO TRIMESTRE </t>
  </si>
  <si>
    <t xml:space="preserve">CONTROL INTERNO </t>
  </si>
  <si>
    <t xml:space="preserve">Interna </t>
  </si>
  <si>
    <t>3. Promover la transformación institucional para optimizar la eficiencia operativa y administrativa.</t>
  </si>
  <si>
    <t xml:space="preserve">No </t>
  </si>
  <si>
    <t>1.1. Formulación y Aprobación</t>
  </si>
  <si>
    <t>PAAI Formulado y Aprobado</t>
  </si>
  <si>
    <t>JEFE CONTROL INTERNO</t>
  </si>
  <si>
    <t>N/A</t>
  </si>
  <si>
    <t>Se presentó y aprobó el PAAI propuesto en el marco del Comité Institucional de Coordinación de Control Interno realizado el 16 de enero de 2025,</t>
  </si>
  <si>
    <t>https://ipsegovco-my.sharepoint.com/:f:/g/personal/planeacion_ipse_gov_co/Eqi-o9v5k9VMmtccavqewTcB6BottrsGD7Yw1QYNfevDRQ?e=k93L7X</t>
  </si>
  <si>
    <t>Se cumplió en el primer trimestre de 2025.</t>
  </si>
  <si>
    <t>1.2. Seguimientos</t>
  </si>
  <si>
    <t xml:space="preserve"> Ejecutar mínimo en un 90% las actividades del PAAI</t>
  </si>
  <si>
    <t>% de Avance de Cumplimiento del PAAI</t>
  </si>
  <si>
    <t>Se ejecutaron 55 actividades de las 220 actividades programadas en el PAAI.</t>
  </si>
  <si>
    <t>https://ipsegovco-my.sharepoint.com/:b:/r/personal/planeacion_ipse_gov_co/Documents/PLANEACI%C3%93N%20INSTITUCIONAL%202025/2025%20PLANES%20DE%20ACCI%C3%93N%20AREAS/2025%20CONTROL%20INTERNO/PRIMER%20TRIMESTRE%20EVIDENCIAS/Actividad%202/Reporte%20de%20Ejecuci%C3%B3n%20del%20Plan%20de%20Acci%C3%B3n%201er%20Trimestre%202025.pdf?csf=1&amp;web=1&amp;e=Akz53k</t>
  </si>
  <si>
    <t>Se ejecutaron 25 actividades de las 220 actividades programadas en el PAAI.</t>
  </si>
  <si>
    <t>https://ipsegovco-my.sharepoint.com/personal/planeacion_ipse_gov_co/_layouts/15/onedrive.aspx?id=%2Fpersonal%2Fplaneacion%5Fipse%5Fgov%5Fco%2FDocuments%2FPLANEACI%C3%93N%20INSTITUCIONAL%202025%2F2025%20PLANES%20DE%20ACCI%C3%93N%20AREAS%2F2025%20CONTROL%20INTERNO%2FSEGUNDO%20TRIMESTRE%20EVIDENCIAS&amp;ct=1752611572414&amp;or=OWA%2DNT%2DMail&amp;ga=1</t>
  </si>
  <si>
    <t>OBJETIVO ESTRATÉGICO /PROCESO</t>
  </si>
  <si>
    <t xml:space="preserve">META DE LA ACTIVIDAD ANUAL </t>
  </si>
  <si>
    <t xml:space="preserve">FINANCIERA </t>
  </si>
  <si>
    <t>INTERNA</t>
  </si>
  <si>
    <t>3. Promover la transformación institucional para optimizar la eficiencia operativa y administrativa</t>
  </si>
  <si>
    <t>NO</t>
  </si>
  <si>
    <t>Realizar  seguimiento a la cadena presupuestal (programación, ejecución y pagos) de acuerdo con la normativa vigente.</t>
  </si>
  <si>
    <t>Desagregación presupuestal para cada una de las dependencias de afectación del gasto de la entidad</t>
  </si>
  <si>
    <t>Resolución de desagregación</t>
  </si>
  <si>
    <t>Profesional Especializado con tareas de presupuesto - Julieth Romero Guiza</t>
  </si>
  <si>
    <r>
      <rPr>
        <b/>
        <sz val="10"/>
        <color rgb="FF000000"/>
        <rFont val="Arial"/>
      </rPr>
      <t xml:space="preserve">Cargada en la carpeta compartida - </t>
    </r>
    <r>
      <rPr>
        <sz val="10"/>
        <color rgb="FF000000"/>
        <rFont val="Arial"/>
      </rPr>
      <t>https://ipsegovco-my.sharepoint.com/personal/planeacion_ipse_gov_co/_layouts/15/onedrive.aspx?id=%2Fpersonal%2Fplaneacion%5Fipse%5Fgov%5Fco%2FDocuments%2FPLANEACI%C3%93N%20INSTITUCIONAL%202025%2F2025%20PLANES%20DE%20ACCI%C3%93N%20AREAS%2F2025%20FINANCIERA&amp;ct=1744123227976&amp;or=OWA%2DNT%2DMail&amp;cid=7efb42a0%2D9408%2D3bd3%2D8a13%2D827e0a8069a8&amp;ga=1</t>
    </r>
  </si>
  <si>
    <t>Seguimiento a la ejecución presupuestal</t>
  </si>
  <si>
    <t>Reportes SIIF Nación</t>
  </si>
  <si>
    <t>https://ipsegovco-my.sharepoint.com/personal/planeacion_ipse_gov_co/_layouts/15/onedrive.aspx?id=%2Fpersonal%2Fplaneacion%5Fipse%5Fgov%5Fco%2FDocuments%2FPLANEACI%C3%93N%20INSTITUCIONAL%202025%2F2025%20PLANES%20DE%20ACCI%C3%93N%20AREAS%2F2025%20FINANCIERA%2FSEGUNDO%20TRIMESTRE%20EVIDENCIAS%2FPresupuesto&amp;ct=1751662156783&amp;or=OWA%2DNT%2DMail&amp;ga=1</t>
  </si>
  <si>
    <t>Elababoración y presentación de informes financieros y contables y estados financieros</t>
  </si>
  <si>
    <t>Elaborar y presetación de los informes financieros y contables (estado de situación financiera y estado de resultado)</t>
  </si>
  <si>
    <t>Estados Financieros</t>
  </si>
  <si>
    <t>Profesional Especializado Grado 20 - Vianis Ospino Ramírez</t>
  </si>
  <si>
    <t>https://ipsegovco-my.sharepoint.com/personal/planeacion_ipse_gov_co/_layouts/15/onedrive.aspx?id=%2Fpersonal%2Fplaneacion%5Fipse%5Fgov%5Fco%2FDocuments%2FPLANEACI%C3%93N%20INSTITUCIONAL%202025%2F2025%20PLANES%20DE%20ACCI%C3%93N%20AREAS%2F2025%20FINANCIERA%2FSEGUNDO%20TRIMESTRE%20EVIDENCIAS%2FContabilidad&amp;ct=1751662156783&amp;or=OWA%2DNT%2DMail&amp;ga=1</t>
  </si>
  <si>
    <t>Elaborar y presentar los estados financieros al 31 diciembre (estado de situación financiera, estado de resultado, estado de cambio en el patrimonio, notas a los estados financieros)</t>
  </si>
  <si>
    <t>Actualizar y socializar el manual de politicas contables de conformidad con la normatividad vigente de la Contaduría General de la Nación</t>
  </si>
  <si>
    <t>Manual de Politicas Contable</t>
  </si>
  <si>
    <t>Validar y actualizar los procedimientos del Grupo Recursos Financieros de acuerdo a la regulación y normativa vigente en materia tributaria, contable y presupuestal aplicable al IPSE.</t>
  </si>
  <si>
    <t>Procedimiento actualizado</t>
  </si>
  <si>
    <t>Remitir correos para publicar piezas comunicativas, relacionada con la actualización normativa aplicable vigente.</t>
  </si>
  <si>
    <t>Correos electrónicos y piezas comunicativas</t>
  </si>
  <si>
    <t>PROGRAMACIÓN TRIMESTRAL 2025</t>
  </si>
  <si>
    <t xml:space="preserve">OBJETIVO ESTRATÉGICO
/OBJETIVO DEL PROCESO </t>
  </si>
  <si>
    <r>
      <rPr>
        <b/>
        <sz val="12"/>
        <color rgb="FFFFFFFF"/>
        <rFont val="Arial"/>
      </rPr>
      <t xml:space="preserve">RECURSOS PRESUPUESTALES
</t>
    </r>
    <r>
      <rPr>
        <b/>
        <sz val="12"/>
        <color rgb="FFFFD966"/>
        <rFont val="Arial"/>
      </rPr>
      <t>Apropiación viegente</t>
    </r>
  </si>
  <si>
    <r>
      <rPr>
        <b/>
        <sz val="12"/>
        <color rgb="FF000000"/>
        <rFont val="Arial"/>
      </rPr>
      <t xml:space="preserve">% DE CUMPLIMIENTO PRIMER TRIMESTRE 
</t>
    </r>
    <r>
      <rPr>
        <b/>
        <sz val="12"/>
        <color rgb="FFBF8F00"/>
        <rFont val="Arial"/>
      </rPr>
      <t>Obligación/apropiación vigente</t>
    </r>
    <r>
      <rPr>
        <b/>
        <sz val="12"/>
        <color rgb="FFFFD966"/>
        <rFont val="Arial"/>
      </rPr>
      <t xml:space="preserve"> </t>
    </r>
  </si>
  <si>
    <t xml:space="preserve">OFICINA JURÍDICA </t>
  </si>
  <si>
    <t xml:space="preserve">INTERNA </t>
  </si>
  <si>
    <t>Fortalecimiento de la Gestión Institucional del IPSE</t>
  </si>
  <si>
    <t>prevención del daño antijurídico</t>
  </si>
  <si>
    <t xml:space="preserve">Elaborar y/o ejecutar un plan de acción para prevenir, mitigar y/o disminuir el daño antijurídico. </t>
  </si>
  <si>
    <t xml:space="preserve">Estructurar plan de acción de prevención del daño antijuridico 
Informe </t>
  </si>
  <si>
    <t>Lidera la actividad 
Coordinador asuntos administrativos y judiciales</t>
  </si>
  <si>
    <t>No se tiene programado avance para el primer trimestre</t>
  </si>
  <si>
    <t>Elaborar  documento metodológico que consolide las mejores practicas para la prevención del daño antijurídico.</t>
  </si>
  <si>
    <t>Estructura Documento metodológico (manual / reglameto/ circular)</t>
  </si>
  <si>
    <t>Gestión Judicial</t>
  </si>
  <si>
    <t>Seguimiento presencial y/o virtual de las actuaciones judiciales surtidas por los apoderados, actualización del Ekogui hasta que el proceso culmine y la alimentación del archivo judicial.</t>
  </si>
  <si>
    <t xml:space="preserve">Bitácora Judicial
Matriz de seguimiento </t>
  </si>
  <si>
    <t>Los apoderados de la Entidad adelantaron las gestiones correspondientes a la representación judicial de la Entidad</t>
  </si>
  <si>
    <t>https://ipsegovco-my.sharepoint.com/:x:/g/personal/juridica_ipse_gov_co/EeA-se2CnwlDvwp85q_bMWQBt_SQIFQoNipkzUgeXa46EQ?e=ncneAz</t>
  </si>
  <si>
    <t>Gestión Jurídica</t>
  </si>
  <si>
    <t xml:space="preserve">Apoyo Jurídico en la revisión y/o actualizaciónde las hojas de vida de los bienes inmuebles de la entidad para el saneamiento de los mismos.
</t>
  </si>
  <si>
    <t>Hojas de vida /base de datos de actualización</t>
  </si>
  <si>
    <t>Se continua trabajando con GABYS en el saneamiento de los inmuebles</t>
  </si>
  <si>
    <t>https://ipsegovco-my.sharepoint.com/:f:/g/personal/juridica_ipse_gov_co/EmCaFhkWmxBPnizf0rC6tHYBgxNaUSKAZ_0Rnwzc3LdHHg?e=W3GWIp</t>
  </si>
  <si>
    <t>GESTIÓN JURIDICA</t>
  </si>
  <si>
    <t>Dar cumpliento al Plan de Acción de Prevención del Daño Antijurídico de la (ANDJE) Agencia Nacional de Defensa Jurídica del Estado</t>
  </si>
  <si>
    <t>Reporte actulizado EKOGUI</t>
  </si>
  <si>
    <t>AVANCE DEL PRIMER TRIMESTRE</t>
  </si>
  <si>
    <t>AVANCE DEL SEGUNDO TRIMESTRE</t>
  </si>
  <si>
    <t xml:space="preserve">AVANCE TERCER  TRIMESTRE </t>
  </si>
  <si>
    <t xml:space="preserve"> AVANCE CUARTO  TRIMESTRE </t>
  </si>
  <si>
    <t>AVANCE DE LA META NUMERO</t>
  </si>
  <si>
    <t xml:space="preserve">AVANCE DE LA META </t>
  </si>
  <si>
    <t>Subdirección de Contratos y Seguimiento</t>
  </si>
  <si>
    <t>1. Aportar en la consolidación del proceso de transición energética acorde con las necesidades y potenciales de los territorios con enfoque en la FNCER para su desarrollo integral. </t>
  </si>
  <si>
    <t>Formulación e implementación de soluciones energéticas sostenibles, con énfasis en fuentes no convencionales de energía renovable en el territorio Nacional</t>
  </si>
  <si>
    <t>IMPLEMENTACIÓN DE PROYECTOS ENERGÉTICOS DE AMPLIACIÓN DE COBERTURA EN EL TERRITORIO NACIONAL</t>
  </si>
  <si>
    <t>Energizar los usuarios mediante la implementacón de los proyectos, con el fin de ampliar la cobertura del servicio de energía eléctrica.</t>
  </si>
  <si>
    <t>ACTAS DE ENERGIZACIÓN Y/O SEGUIMIENTO A LA EJECUCIÓN</t>
  </si>
  <si>
    <t>GRUPO DE SEGUIMIENTO Y SUPERVISIÓN</t>
  </si>
  <si>
    <t>En el primer trimestre del 2025 se recibieron los proyectos de soluciones individuales para San Andrés de Sotavento Córdoba, Caloto, Silvia, Toribio, Totoró, Jamboló, Corinto Cauca, Nariño y Mitú Vaupés. por parte de la SUbdirección de Planificación Energetica a los cuales se realizó tramite de solicitud de CDP para iniciar proceso de contratación.</t>
  </si>
  <si>
    <t>Se anexan los CDP tramitados: 
https://ipsegovco-my.sharepoint.com/:f:/g/personal/planeacion_ipse_gov_co/Erbhdh8rJitKuQ1HU0AaF28BWph9luvka4DCCqAR5wJYQw?e=uOnWPw</t>
  </si>
  <si>
    <t>Se suscribio Contrato Interadministrativo 170 2025 cuyo objeto es la IMPLEMENTACIÓN DE SOLUCIONES ENERGÉTICAS SOSTENIBLES PARA LA AMPLIACIÓN
DE COBERTURA A COMUNIDADES DE LA ZONA RURAL DE LOS MUNICIPIOS DE CALOTO, SILVIA, TORIBÍO, TOTORÓ, JAMBALÓ Y CORINTO, UBICADOS EN EL DEPARTAMENTO DEL CAUCA, para beneficiar 754 ususarios con soluciones solares fotovoltaicas individuales. En la actualidad este contrato se encuentra realizando procesos de contratacion de obra de interventoria, por valor de $ 24.621.236.225</t>
  </si>
  <si>
    <t>https://ipsegovco-my.sharepoint.com/:b:/g/personal/planeacion_ipse_gov_co/EVfWjclmjmdPjA3-P6v72E0BGqiE6lC0XSnBEhVlEXZK1Q?e=vxJyVD</t>
  </si>
  <si>
    <t xml:space="preserve">Implementar proyectos energéticos sostenibles de tipo híbrido de ampliación de cobertura del servicio de energía eléctrica en el territorio nacional
Producto 4: 2102042. Central de generación híbrida construida </t>
  </si>
  <si>
    <t>CONTRATOS SUSCRITOS Y ACTAS DE ENERGIZACIÓN</t>
  </si>
  <si>
    <t>SUBDIRECTOR SCYS</t>
  </si>
  <si>
    <t>En el primer trimestre del 2025 se recibieron tres proyectos Híbridos Puerto Colombia Guainía, Híbrido Región Pacífica E Hibrido Hato Corozal y Paz de Ariporo por parte de la Subdirección de Planificación Energetica a los cuales se realizó tramite de solicitud de CDP para iniciar proceso de contratación.</t>
  </si>
  <si>
    <t>Se anexan los CDP tramitados:
https://ipsegovco-my.sharepoint.com/:f:/g/personal/planeacion_ipse_gov_co/EgHaDH5FTcVMgzoiFBwS16EBoUr9qDzS-NlaMtWG5xadVQ?e=bzhaKW</t>
  </si>
  <si>
    <t>Se suscribio Contrato Interadministrativo 178 del 2025, para implementar proyectos hidridos ubicados:  CHOCO- ATRATO  y CANTÓN DEL SAN PABLO por un valor de  $3.576.838.459, CASANARE -  HATO COROZAL Y PAZ DE ARIPORO por un valor de  $29.074.334.296, PUERTO COLOMBIA por valor de $1.562.694.064 . Para un total de  $34.213.866.819</t>
  </si>
  <si>
    <t>https://ipsegovco-my.sharepoint.com/:f:/g/personal/planeacion_ipse_gov_co/EuG_gy6EkThAuIpPozuFY-MBpzW5NttALxq8u7GMymSZlw?e=efw6Pi</t>
  </si>
  <si>
    <t>MEJORAMIENTO DE LA INFRAESTRUCTURA ELÉCTRICA , QUE APORTE EN LA DESCARBONIZACIÓN DE LA MATRIZ ENERGÉTICA EN EL TERRITORIO NACIONAL</t>
  </si>
  <si>
    <t>Implementar proyectos de mejoramiento de la infraestructura eléctrica en el territorio nacional
Producto 1 :2102043. Central de generación híbrida ampliada</t>
  </si>
  <si>
    <t>En el primer trimestre del 2025 se recibieron los proyectos mejoramiento en Solano Caquetá, López De Micay Cauca, Medio Baudó Chocó Y Puerto Colombia Guainía por parte de la SUbdirección de Planificación Energetica a los cuales se realizó tramite de solicitud de CDP para iniciar proceso de contratación.</t>
  </si>
  <si>
    <t>Se anexan los CDP tramitados:
https://ipsegovco-my.sharepoint.com/:f:/g/personal/planeacion_ipse_gov_co/Ekb15QQ1-GtGsWVwHjOMcHYBiuQe2OhgxObl1HGAph_w8g?e=CM9uYh</t>
  </si>
  <si>
    <t xml:space="preserve">Se suscribio Contrato Interadministrativo 178 del 2025, para implementar proyectos hidridos ubicados:  GUAINÍA - PUERTO COLOMBIA por un valor  $ 1.680.000.000,  META - URIBE por un valor de $532.221.328, GUAVIARE - MIRAFLORES por un valor de  $88.500.000. Para un total de  $2.300.721.328
 </t>
  </si>
  <si>
    <t>https://ipsegovco-my.sharepoint.com/:f:/g/personal/planeacion_ipse_gov_co/EkHWb1PF4RdJoPMt4MOLjlMBkYfoEykS8GdELPcmonRFSg?e=IJosfH</t>
  </si>
  <si>
    <t>Realizar el seguimiento de la entrega de infraestructura eléctrica de propiedad del IPSE  de los proyectos que se implementen
Producto 1 :2102043. Central de generación híbrida ampliada
Gestionar la entrega en AOM bajo contrato especial de la infraestructura implementada</t>
  </si>
  <si>
    <t>INFORME DE SEGUIMIENTO A LA ENTREGA DE INFRAESTRUCTURA IMPLEMENTADA</t>
  </si>
  <si>
    <r>
      <rPr>
        <sz val="10"/>
        <color rgb="FF000000"/>
        <rFont val="Calibri"/>
        <scheme val="minor"/>
      </rPr>
      <t>En el primer trimestre 2025 se suscribió el contrato especial de aporte 077 de 2025 con JASEPCA en el cual se entrega a título no traslaticio el uso y goce de la infraestructura del IPSE para el corregimiento de Capurgana, municipio de Acandí en el Departamento del Chocó
Asi mismo, se elaboró el borrador de estudio previo para la entrega de la infraestructura eléctrica del proyecto denominado "Uribia Michi Kai" de los contratos 279-2023, 280-2023, 281-2023 y 282-2023, producto de la aplicación de la resolución IPSE No 20241000002845 del 02-10-2024</t>
    </r>
    <r>
      <rPr>
        <i/>
        <sz val="10"/>
        <color rgb="FF000000"/>
        <rFont val="Calibri"/>
        <scheme val="minor"/>
      </rPr>
      <t xml:space="preserve"> "Por la cual se definen condiciones y el procedimiento a seguir para la entrega a título
no traslaticio de dominio, de activos eléctricos de propiedad del IPSE a personas
autorizadas por la ley para la prestación del servicio público domiciliario de energía
eléctrica y se adopta el procedimiento para el retiro de activos entregados"</t>
    </r>
  </si>
  <si>
    <t xml:space="preserve">Martriz de relación de los contratos especiales de aporte suscritos
https://ipsegovco-my.sharepoint.com/:x:/r/personal/gsps_ipse_gov_co/_layouts/15/Doc.aspx?sourcedoc=%7BCD565DFF-3C0B-4B75-82D9-C988399EDDA3%7D&amp;file=MATRIZ%20DE%20SEGUIMIENTO%20-%202082024%20-%20V1.xlsx&amp;action=default&amp;mobileredirect=true
Borrador de EP para para la entrega de la infraestructura eléctrica del proyecto denominado "Uribia Michi Kai" de los contratos 279-2023, 280-2023, 281-2023 y 282-2023:
https://ipsegovco-my.sharepoint.com/:w:/g/personal/gsps_ipse_gov_co/EVqe2KVT4qtMiQ07C3z8HkEB7ZFVjxuJ7TzB3m8uUrbWDQ?e=uMi3T2
</t>
  </si>
  <si>
    <t xml:space="preserve">En el segundo trimestre 2025 se elaboró el borrador de estudio previo y minuta de los siguientes contratos: 143 de 2021; contrato especial de aporte 128 del 2022; entrega de la AOM entre las veredas de Meera y Cardón, operador asignado red AIRE S.A S.A.S en el municipio de Uribia departamento de la Guajira; y el procesos competitivo De AMGC infraestructura  contrato 278 del 2023 ISLA GRANDE. Se tiene pendiente para el proximo trimestre materializar estas entregas.                                               </t>
  </si>
  <si>
    <t>MEJORAR LA COBERTURA DE MEDICIÓN DE VARIABLES ENERGÉTICAS  PARA EL MONITOREO  DE LA PRESTACIÓN DEL SERVICIO DE ENERGÍA ELÉCTRICA Y LA IDENTIFICACIÓN DE POTENCIALES ENERGÉTICOS</t>
  </si>
  <si>
    <t xml:space="preserve">
Adquisición, instalación, pruebas y puesta en servicio de 35 sistemas de medición de energía eléctrica con telemetría en las ZNI, con transmisión de datos al Centro Nacional de Monitoreo - CNM, garantizando la disponibilidad de la comunicación por 4 meses
Producto: 2102064. Estaciones de monitoreo de medición de variables energéticas en las zonas no interconectadas instaladas 
Relación de avance porcentual:
10% Primer Trimestre (Elaboración del documento técnico)
20%  Segundo Trimestre (Etapa pre-contractual)
30% Tercer Trimestre (Adquisición e instalación primera entrega del proyecto)
40% Cuarto Trimestre (Puesta en servicio de 35 sistemas de medición y disponibilidad de comunicación)
 </t>
  </si>
  <si>
    <t xml:space="preserve">- Elaboración del documento técnico y/o Estudio Previo. 
- Contrato suscrito. Adquisición e instalación primera entrega del proyecto
- Puesta en servicio de sistemas de medición </t>
  </si>
  <si>
    <t>Se realizó el estudio de mercado, se definieron las localidades que van a hacer objeto del contrato y se está en la revisión previa a la radicación del Estudio Previo</t>
  </si>
  <si>
    <t>Borrador de Estudio previo para la adquisición e implementación de 35 nuevas telemetrías en el siguiente enlace:
https://ipsegovco-my.sharepoint.com/:f:/g/personal/gsps_ipse_gov_co/EtyP3i71JmhJoMPztgPSRIEBp7qPvqGx1DS3R096FPIgoQ?e=W9ztpM</t>
  </si>
  <si>
    <t>Se realizó el la publicación del porceso precontractual EN SECOP ii IPSE-CNM-LP-003-2025 (Pliego de condiciones -Presentación de oferta(hay dos oferentes en evaluación)) </t>
  </si>
  <si>
    <t>https://ipsegovco-my.sharepoint.com/:f:/g/personal/planeacion_ipse_gov_co/EqiPGitQ-zZCmooW0u0U7TYBcm3z7s9apQ1LpCdnBxh7KQ?e=rst4iR</t>
  </si>
  <si>
    <t xml:space="preserve">Elaborar y publicar Informes de Telemetría oportunos sobre la prestación del servicio de energía en las localidades ZNI, para la toma de decisiones
Producto: 2102064. Estaciones de monitoreo de medición de variables energéticas en las zonas no interconectadas instaladas </t>
  </si>
  <si>
    <t>INFORME DE TELEMETRÍA PUBLICADO</t>
  </si>
  <si>
    <t xml:space="preserve">Se elaboraron los informes semanales correspondientes al primer trimestre, así como los informes mensuales </t>
  </si>
  <si>
    <r>
      <rPr>
        <u/>
        <sz val="11"/>
        <color rgb="FF0563C1"/>
        <rFont val="Calibri"/>
        <scheme val="minor"/>
      </rPr>
      <t xml:space="preserve">
</t>
    </r>
    <r>
      <rPr>
        <sz val="11"/>
        <color rgb="FF000000"/>
        <rFont val="Calibri"/>
        <scheme val="minor"/>
      </rPr>
      <t xml:space="preserve">Los reportes de telemetría se encuentran en el siguiente enlace:
</t>
    </r>
    <r>
      <rPr>
        <u/>
        <sz val="11"/>
        <color rgb="FF0563C1"/>
        <rFont val="Calibri"/>
        <scheme val="minor"/>
      </rPr>
      <t xml:space="preserve">
https://ipsegovco-my.sharepoint.com/:f:/g/personal/leonardosuarez_ipse_gov_co/Eg737XwGZ9JOuj93NWlB9hYB4oVYE2THlJjr9MgA7fqXhg?e=lE7DVb
https://ipsegovco-my.sharepoint.com/shared?id=%2Fpersonal%2Fleonardosuarez%5Fipse%5Fgov%5Fco%2FDocuments%2FCNM%20PUBLIC%20BACKUP%20FINAL%2FINFORMES%20MENSUALES%20DE%20TELEMETRIA%20%2D%202013%20A%202025&amp;listurl=%2Fpersonal%2Fleonardosuarez%5Fipse%5Fgov%5Fco%2FDocuments
https://ipsegovco-my.sharepoint.com/shared?id=%2Fpersonal%2Fleonardosuarez%5Fipse%5Fgov%5Fco%2FDocuments%2FCNM%20PUBLIC%20BACKUP%20FINAL%2FInformes%20Mensuales%20Sin%20Telemetria%2F2025&amp;listurl=%2Fpersonal%2Fleonardosuarez%5Fipse%5Fgov%5Fco%2FDocuments
https://ipsegovco-my.sharepoint.com/:f:/g/personal/planeacion_ipse_gov_co/EqLrgbjnE_tBoT5KD5TECE0Bjb3irxFfdtJ1aRzB6hcgKw?e=DINX0q</t>
    </r>
  </si>
  <si>
    <t xml:space="preserve">Se elaboraron los informes semanales correspondientes al segundo trimestre, así como los informes mensuales </t>
  </si>
  <si>
    <t>https://ipsegovco-my.sharepoint.com/:f:/g/personal/planeacion_ipse_gov_co/EqiPGitQ-zZCmooW0u0U7TYBcm3z7s9apQ1LpCdnBxh7KQ?e=wixdSg</t>
  </si>
  <si>
    <t xml:space="preserve">Adquisición, instalación e implementación de un sistema centralizado de telemetría para la integración de mediciones de soluciones fotovoltaicas individuales, con transmisión de datos al Centro Nacional de Monitoreo.
Producto: 2102064. Estaciones de monitoreo de medición de variables energéticas en las zonas no interconectadas instaladas 
Relación de avance porcentual:
10% Primer Trimestre (Elaboración del documento técnico)
20% Segundo Trimestre (Etapa pre-contractual)
30% Tercer Trimestre (Adquisición e instalación primera entrega del proyecto)
40% Cuarto Trimestre (Puesta en servicio del sistema centralizado de medición)
</t>
  </si>
  <si>
    <t>- Elaboración del documento técnico y/o Estudio Previo. 
- Contrato suscrito. Adquisición e instalación primera entrega del proyecto
- Puesta en servicio del sistema de medición de soluciones individuales</t>
  </si>
  <si>
    <t>Se encuentra en elaboración el estudio previo, actualmente se está a la espera que se entrege la infraestructura a los operadores con el objetivo de implementar la solución solicitada en este proyecto al sistema integrado de telemetría</t>
  </si>
  <si>
    <t>A la fecha no se tienen evidencias dado que se lleva un avance de 0%</t>
  </si>
  <si>
    <t xml:space="preserve">Se encuentra en elaboración el estudio previo, Se ajustó el modelo de arquitectura de solucion del proyecto para alcanzar la viabilidad tecnica y economica del mismo.  se actualizaron las ofertas economicas del mismo.   Asi mismo, se está a la espera que se entrege la infraestructura a los operadores con el objetivo de implementar la solución solicitada en este proyecto al sistema. </t>
  </si>
  <si>
    <t>Ítem 10</t>
  </si>
  <si>
    <t>Implementar un proyecto de integración de variables energeticas en los proyectos híbridos de generación centralizada de energía eléctrica instalados en el territorio nacional
Producto: 2102064. Estaciones de monitoreo de medición de variables energéticas en las zonas no interconectadas instaladas 
10% Primer Trimestre (Elaboración del documento técnico)
20% Segundo Trimestre (Etapa pre-contractual)
30% Tercer Trimestre (Adquisición e instalación productos del proyecto)
40% Cuarto Trimestre (Puesta en servicio del sistema de integración)</t>
  </si>
  <si>
    <t>- Elaboración del documento técnico y/o Estudio Previo. 
- Contrato suscrito. Adquisición e instalación primera entrega del proyecto
- Puesta en servicio del sistema integrado</t>
  </si>
  <si>
    <t>Se está en la elaboración del estudio previo, lo anterior debido a que por directrices de la alta dirección se intentó realizar una ampliación del proyecto de la anterior vigencia que se encuentra en ejecución, sin embargo, debido a que nos es posible ampliar el contrato existente se tomó la decisión de sacar este proyecto de manera independiente en la última semana de marzo</t>
  </si>
  <si>
    <t xml:space="preserve">Se elaboró estudio previo por la parte tecnica y se envio a  revisión juridica y de la alta dirección,  sin embargo, a la fecha se esta a la espera de indicaciones para continuar con el desarrollo del proceso contratual. </t>
  </si>
  <si>
    <t xml:space="preserve">PROGRAMACIÓN  TRIMESTRAL  2025				</t>
  </si>
  <si>
    <t xml:space="preserve">AVANCE PRIMER TRIMESTRE </t>
  </si>
  <si>
    <t xml:space="preserve">AVANCE SEGUNDO TRIMESTRE </t>
  </si>
  <si>
    <t xml:space="preserve">AVANCE TERCER TRIMESTRE </t>
  </si>
  <si>
    <t xml:space="preserve">AVANCE CUARTO TRIMESTRE </t>
  </si>
  <si>
    <t>UNIDAD DE MEDIDA</t>
  </si>
  <si>
    <t xml:space="preserve">ACTIVIDAD A DESARROLAR </t>
  </si>
  <si>
    <t>META DE LA ACTIVIDAD ANUAL</t>
  </si>
  <si>
    <t>% DE CUMPLIMIENTO PRIMER TRIMESTRE</t>
  </si>
  <si>
    <t>% DE CUMPLIMIENTO SEGUNDO TRIMESTRE</t>
  </si>
  <si>
    <t>Subdirección de Planificación Energética</t>
  </si>
  <si>
    <t>1. Estructurar y Presentar Proyectos energéticos viables técnica y financieramente ante el IPSE y a Fondos Públicos (SGR, FAZNI, FENOGE, FAER) con recursos propios del IPSE, entre otros</t>
  </si>
  <si>
    <t xml:space="preserve">Unidad </t>
  </si>
  <si>
    <t xml:space="preserve">1.1. Estructurar proyectos para la ampliación de la cobertura de la prestación del servicio de energía eléctrica y para el mejoramiento de la infraestructura eléctrica en el territorio nacional  </t>
  </si>
  <si>
    <t xml:space="preserve">Proyectos estructurados / base de datos. </t>
  </si>
  <si>
    <t xml:space="preserve">SUBDIRECCIÓN DE PLANIFICACIÓN - COORDINACIÓN ESTRUCTURACIÓN  </t>
  </si>
  <si>
    <t xml:space="preserve">8.931.108.840,00
</t>
  </si>
  <si>
    <t xml:space="preserve">Estructuración proyectos mecanismo OXI de Teorama, Barbacoas, Tierra Alta y Puerto Caicedo, Proyectos para  IPSE Caloto, Toribío, Totoró, Silvia, Jambaló, Corinto Proyectos FAZNI: Conjunto Huila, Pitalito, San Agustín, Conjunto Atlántico, Conjunto Bolívar, Conjunto Norte, Salazar de las Palmas, Conjunto Santander, Conjunto Sucre, Coromoro, Santa Ana, San Carlos, </t>
  </si>
  <si>
    <t>https://ipsegovco-my.sharepoint.com/personal/planeacion_ipse_gov_co/_layouts/15/onedrive.aspx?id=%2Fpersonal%2Fplaneacion%5Fipse%5Fgov%5Fco%2FDocuments%2FPLANEACI%C3%93N%20INSTITUCIONAL%202025%2F2025%20PLANES%20DE%20ACCI%C3%93N%20AREAS%2F2025%20SUBDIRECCI%C3%93N%20DE%20PLANIFICACI%C3%93N%2FPrimer%20trimestre%20evidencias%2F1%2E1%20Estructuraci%C3%B3n%20de%20proyectos&amp;ct=1753216373968&amp;or=OWA%2DNT%2DMail&amp;ga=1</t>
  </si>
  <si>
    <t>Proyectos para FAZNI: Almaguer, Chivolo, Tenerife, Zapayán, Pinillos, Pivijay, Plato, Ayapel, Chimichagua, Norosí, Santa Ana, Santa Bárbara de Pinto. Proyectos para SGR: Docordó, La Montañita y Solano. Proyectos para IPSE: Puerto Colombia, Atrato y Cantón de San Pablo, La Uribe</t>
  </si>
  <si>
    <t>https://ipsegovco-my.sharepoint.com/personal/planeacion_ipse_gov_co/_layouts/15/onedrive.aspx?id=%2Fpersonal%2Fplaneacion%5Fipse%5Fgov%5Fco%2FDocuments%2FPLANEACI%C3%93N%20INSTITUCIONAL%202025%2F2025%20PLANES%20DE%20ACCI%C3%93N%20AREAS%2F2025%20SUBDIRECCI%C3%93N%20DE%20PLANIFICACI%C3%93N%2FSegundo%20trimestre%20evidencias%2F1%2E1%20Estructuraci%C3%B3n%20de%20proyectos&amp;ct=1753216373968&amp;or=OWA%2DNT%2DMail&amp;ga=1</t>
  </si>
  <si>
    <t>1.2. Estructurar y planificar los usuarios potenciales estructurados por el IPSE.</t>
  </si>
  <si>
    <t>Listados de potenciales usurios</t>
  </si>
  <si>
    <t>Al estructurar proyectos mecanismo OXI de Teorama, Barbacoas, Tierra Alta y Puerto Caicedo, Proyectos para  IPSE Caloto, Toribío, Totoró, Silvia, Jambaló, Corinto Proyectos FAZNI: Conjunto Huila, Pitalito, San Agustín, Conjunto Atlántico, Conjunto Bolívar, Conjunto Norte, Salazar de las Palmas, Conjunto Santander, Conjunto Sucre, Coromoro, Santa Ana, San Carlos, se benefician 3293 potenciales usuarios</t>
  </si>
  <si>
    <t>Al estructurar los proyectos de Almaguer, Chivolo, Tenerife, Zapayán, Pinillos, Pivijay, Plato, Ayapel, Chimichagua, Norosí, Santa Ana, Santa Bárbara de Pinto.Docordó, La Montañita y Solano, Puerto Colombia, Atrato y Cantón de San Pablo, La Uribe dan como resultado 3333 usuarios potenciales</t>
  </si>
  <si>
    <t>1,3. Realizar el acompañamiento técnico a las entidades territoriales, y/o a los prestadores del servicio de energía eléctrica, para la formulación de proyectos energéticos a ser financiados con fondos del estado.</t>
  </si>
  <si>
    <t xml:space="preserve">Certificado de viabilidad téncia </t>
  </si>
  <si>
    <t xml:space="preserve">SUBDIRECCIÓN DE PLANIFICACIÓN - COORDINACIÓN VIABILIZACIÓN </t>
  </si>
  <si>
    <t xml:space="preserve">2.354.950.480,00
</t>
  </si>
  <si>
    <t>Acompañamientos técnicos a proyectos en los municipios:
- Puerto Gaitán, Meta (SGR)
- Puerto Leguízamo, Putumayo (SGR)
- Trinidad, Casanare (FAZNI)
- Saravena, Arauca (FAZNI)
- San Juan del Cesar (FAZNI)
-Bahía Solano (FAZNI)</t>
  </si>
  <si>
    <t>https://ipsegovco-my.sharepoint.com/:f:/g/personal/planeacion_ipse_gov_co/EqiAqNh_6bZPhe-pO5WnZLgBGICGisfHI0RATXsvn6HnvQ?e=swG6TA</t>
  </si>
  <si>
    <t>-</t>
  </si>
  <si>
    <t>Acompañamientos técnicos a proyectos en los municipios:
-El Copey
-Bahía Solano
-Orito
-Rosas
-Proyectos en departamentos Putumayo y Santander
-Cumaribo</t>
  </si>
  <si>
    <t>https://ipsegovco-my.sharepoint.com/:f:/g/personal/planeacion_ipse_gov_co/EpxSu5H8agNIgDcSsDosoCsB467t8UuPnEjrWrlaqaq6gg?e=P45Nvf</t>
  </si>
  <si>
    <t xml:space="preserve">1,4. Presentar ante el IPSE y a fondos Públicos (SGR, FAZNI, FENOGE, FAER, entre otros), proyectos energéticos estructurados </t>
  </si>
  <si>
    <t>Memorandos de entrega</t>
  </si>
  <si>
    <t xml:space="preserve">1.576.078.020,00
</t>
  </si>
  <si>
    <t>Desde la coordinación de viabilización se presentaron los proyectos:
-	San Juan del Cesar (FAZNI)
-	Saravena, Arauca (FAZNI)
-	Magdalena centro (FAZNI)
Se presentaron al mecanismo Obras por Impuestos los proyectos: 
-	Barbacoas
-	Teorama
-	Puerto Caicedo
-	Tierralta</t>
  </si>
  <si>
    <t>https://ipsegovco-my.sharepoint.com/:f:/g/personal/planeacion_ipse_gov_co/EnWEw4nSG3NIv2w1CL-9xMIB6MZGLewv1718B_FyVCnPVg?e=tqMON2</t>
  </si>
  <si>
    <t>Desde la coordinación de viabilización se presentaron los proyectos FAZNI:
-Mocoa 
-El Copey 
-Orito
-Santa Marta
-Trinidad 
Desde la coordinación de viabilización se presentaron los proyectos SGR:
-El Molino
-San Calixto
-Puerto Leguízamo
-Bochalema
-Anorí
-Montecristo
Desde la coordinación de estructuración se presentaron los proyectos FAZNI
:
Conjunto Huila, Pitalito, San Agustín, Conjunto Atlántico, Conjunto Bolívar, Conjunto Norte, Salazar de las Palmas, Conjunto Santander, Conjunto Sucre, Coromoro, Santa Ana, San Carlos, Almaguer, Chivolo, Tenerife, Zapayán, Pinillos, Pivijay, Plato, Ayapel, Chimichagua, Norosí, Santa Ana, Santa Bárbara de Pinto</t>
  </si>
  <si>
    <t>https://ipsegovco-my.sharepoint.com/:f:/g/personal/planeacion_ipse_gov_co/EqIKTAYKjPBKjYImcdMWdSkBYWqCSxCqrKrBLmawKnKWbQ?e=Vb4Kbg</t>
  </si>
  <si>
    <t>2. Promocionar el uso de mecanismos de incentivos privados ante las empresas  para la financiación de los proyectos estructurados por el IPSE o por un tercero.</t>
  </si>
  <si>
    <t>2,1. Promocionar los proyectos estructurados por el IPSE o terceros con las empresas privadas para su presentación al mecanismo de obras por impuestos.</t>
  </si>
  <si>
    <t>Aval IPSE con memorando</t>
  </si>
  <si>
    <r>
      <rPr>
        <sz val="10"/>
        <color rgb="FF000000"/>
        <rFont val="Calibri"/>
        <scheme val="minor"/>
      </rPr>
      <t xml:space="preserve">Se promocionaron los proyectos de OXI a las empresas:
-	CENIT (Puerto Caicedo, Teorama y Barbacoas)
-	ISA (El Zulia)
</t>
    </r>
    <r>
      <rPr>
        <sz val="10"/>
        <color rgb="FFFF0000"/>
        <rFont val="Calibri"/>
        <scheme val="minor"/>
      </rPr>
      <t>FALTA EVIDENCIA (ENLACE CARPETA )</t>
    </r>
  </si>
  <si>
    <t xml:space="preserve">PENDIENTE </t>
  </si>
  <si>
    <t>2,2 Acompañar a las empresas privadas para la presentación de los proyectos al mecanismo de obras por impuestos.</t>
  </si>
  <si>
    <t xml:space="preserve">Actas de reuniones de acompañamiento y/o listado de asistencia. </t>
  </si>
  <si>
    <r>
      <rPr>
        <sz val="10"/>
        <color rgb="FF000000"/>
        <rFont val="Calibri"/>
        <scheme val="minor"/>
      </rPr>
      <t xml:space="preserve">Se acompañó a Cenit en la solicitud de ajustes a costos y cronograma para los proyectos Barbacoas, Teorama y Puerto Caicedo.
</t>
    </r>
    <r>
      <rPr>
        <sz val="10"/>
        <color rgb="FFFF0000"/>
        <rFont val="Calibri"/>
        <scheme val="minor"/>
      </rPr>
      <t xml:space="preserve">FALTA EVIDENCIA (ENLACE CARPETA </t>
    </r>
  </si>
  <si>
    <t>Acompañamiento técnico para cargue a proyecto OXI:
-Cumaribo</t>
  </si>
  <si>
    <t>https://ipsegovco-my.sharepoint.com/:f:/g/personal/planeacion_ipse_gov_co/EofH_k7Qf7dLtC1rLVgtDlABjPPKvmUT7zi9MylUUEi7Zw?e=gc2weW</t>
  </si>
  <si>
    <t>2,3. Presentar y hacer el Seguimiento al registro de proyectos en el Banco de Proyectos de la ART, para  el mecanismo de incentivos tributarios ante las empresas privadas para la financiación de los proyectos estructurados por el IPSE o por un tercero.</t>
  </si>
  <si>
    <t>1. Memorando con Aval del  IPSE,  ART, MME Y DNP 
2. Soporte de Seguimiento matriz</t>
  </si>
  <si>
    <t>Se realizó seguimiento a proyectos presentados al mecanismo OXI mediante plataforma Suifp: Barbacoas, Teorama, Tierralta y Puerto Caicedo.
Se da respuesta a solicitud de ajustes a costos y cronograma de proyectos OXI:
-	Barbacoas
-	Teorama</t>
  </si>
  <si>
    <t>https://ipsegovco-my.sharepoint.com/:f:/g/personal/planeacion_ipse_gov_co/EtbAajm-l89NkJDW3NiefbcBV_x3MRCd5Wu_bCykR7j-9A?e=tmJJ3d</t>
  </si>
  <si>
    <t>Seguimiento a 30 proyectos entregados FAZNI 2025 (Anexo Acta CAFAZNI)</t>
  </si>
  <si>
    <t>https://ipsegovco-my.sharepoint.com/:f:/g/personal/planeacion_ipse_gov_co/EvlEpRfXWSVIgyglGx_GqzUBG14tMrJtz22S89ORimcjjQ?e=wH6hgD</t>
  </si>
  <si>
    <t>3. Estandarización de procesos de viabilización y estructuración</t>
  </si>
  <si>
    <t xml:space="preserve">3.1 Gestionar la aprobación e implementación del manual operativo de estructuración y viabilización de proyectos IPSE diseñado </t>
  </si>
  <si>
    <t xml:space="preserve">Manual aprobado </t>
  </si>
  <si>
    <t>SUBDIRECCIÓN DE PLANIFICACIÓN</t>
  </si>
  <si>
    <r>
      <rPr>
        <sz val="10"/>
        <color rgb="FF000000"/>
        <rFont val="Calibri"/>
        <scheme val="minor"/>
      </rPr>
      <t>Se realizó la revisión y actualización del proceso de gestión de proyectos y los procedimientos de caracterización, estructuración de proyectos y evaluación y viabilización de proyectos, en el marco del proceso de fortalecimiento institucional.</t>
    </r>
    <r>
      <rPr>
        <b/>
        <sz val="10"/>
        <color rgb="FF000000"/>
        <rFont val="Calibri"/>
        <scheme val="minor"/>
      </rPr>
      <t xml:space="preserve"> NOTA: teniendo en cuenta la programación de actividades de Fortalecimiento Institucional desde la DG, el cual tiene fecha de finalización sep 30, se corrieron los plazos por ende el porcentaje al cumplimiento se avanzó al 70%</t>
    </r>
  </si>
  <si>
    <t>https://ipsegovco-my.sharepoint.com/:f:/g/personal/planeacion_ipse_gov_co/EiqXmqjiTrVDn0Nc_HWXGlMBxg5Rf0C2fxg-7qjckMAr1w?e=weVA7b</t>
  </si>
  <si>
    <t>PLANES DE ACCIÓN OPERATIVOS INSTITUCIONALES 2024</t>
  </si>
  <si>
    <t>$ EJECUCIÓN PRESUPUESTAL</t>
  </si>
  <si>
    <t xml:space="preserve">Talento Humano </t>
  </si>
  <si>
    <t>4. Fortalecer la gestión integral del talento y desarrollo del personal en la entidad</t>
  </si>
  <si>
    <t xml:space="preserve">Bienestar </t>
  </si>
  <si>
    <t xml:space="preserve">Elaborar plan de bienestar para la vigencia 2025. </t>
  </si>
  <si>
    <t>Plan de Bienestar</t>
  </si>
  <si>
    <t>Area de Talento Humano- Asesor Talento Humano 1020 12 - María de Jesús Quintero Monroy</t>
  </si>
  <si>
    <t>Se elaboró el plan de bienestar 2025 durante el primer trimestre, y se publica en la pagina web del IPSE.</t>
  </si>
  <si>
    <t>https://ipsegovco-my.sharepoint.com/:b:/r/personal/planeacion_ipse_gov_co/Documents/PLANEACI%C3%93N%20INSTITUCIONAL%202025/2025%20PLANES%20DE%20ACCI%C3%93N%20AREAS/2025%20TALENTO%20HUMANO/primer%20trimestre%20evidencias/Bienestar/plan%20de%20bienestar%202025.pdf?csf=1&amp;web=1&amp;e=hFlBC6</t>
  </si>
  <si>
    <t>Hacer seguimiento a la ejecución del  plan de bienestar mediante los informes trimestrales</t>
  </si>
  <si>
    <t>Informes (en cumplimiento a las actividades del Plan)</t>
  </si>
  <si>
    <t>Se ejecutan actividades durante el primer trimestre, conmemoración día del hombre, día de la mujer, envío de piezas comunicativas de felicitación de cumpleaños a los funcionarios, taller de bienestar financiero, taller de amor propio, jornada de donación de sangre y reconocimiento a dos funcionarios que salieron durante este trimestre pensionados.</t>
  </si>
  <si>
    <t>https://ipsegovco-my.sharepoint.com/personal/planeacion_ipse_gov_co/_layouts/15/onedrive.aspx?id=%2Fpersonal%2Fplaneacion%5Fipse%5Fgov%5Fco%2FDocuments%2FPLANEACI%C3%93N%20INSTITUCIONAL%202025%2F2025%20PLANES%20DE%20ACCI%C3%93N%20AREAS%2F2025%20TALENTO%20HUMANO%2Fprimer%20trimestre%20evidencias%2FBienestar&amp;ct=1744314110198&amp;or=OWA%2DNT%2DMail&amp;ga=1</t>
  </si>
  <si>
    <t>Informe de Actividades bienestar, activida de día del padre, día de la madre, torneo de ping pong, apoyo actividades semana de la salud, detalle del día de servidor público. Charla pautas de crianza, cuidado de la mascota y finanzas personales.</t>
  </si>
  <si>
    <t>https://ipsegovco-my.sharepoint.com/:b:/g/personal/planeacion_ipse_gov_co/EU-xi0txnjpMsJALCZzmSoQBKLMqBDDN1MZaoAWIBvjqhA?e=7DC0hR</t>
  </si>
  <si>
    <t>Plan de capacitación</t>
  </si>
  <si>
    <t xml:space="preserve"> Elaborar plan institucional de capacitaciónpara la vigencia 2025. </t>
  </si>
  <si>
    <t>Plan Institucional de Capacitación</t>
  </si>
  <si>
    <t xml:space="preserve">Area de Talento Humano- Profesional Especializada Viviana Marcela Fajardo Suarez </t>
  </si>
  <si>
    <t xml:space="preserve">Se realiza el plan de capacitaciones 2025, y se publica en la pagina web. </t>
  </si>
  <si>
    <t>https://ipsegovco-my.sharepoint.com/:b:/g/personal/planeacion_ipse_gov_co/EWCkblcVd-JPtD0fpF9jwmYBywgLpLYgKBLbXwgPrshmsg?e=c4gKrb</t>
  </si>
  <si>
    <t>Realizar seguimiento a la ejecución del  plan institucional de capacitación mediante los informes trimestrales</t>
  </si>
  <si>
    <t xml:space="preserve">Se realiza la presentación ante el comite de personal para observaciones sobre las tematicas del PIC 2025. </t>
  </si>
  <si>
    <t>https://ipsegovco-my.sharepoint.com/:b:/g/personal/planeacion_ipse_gov_co/EXzTXteZ8Y1IpQvVQDSedN4BDduXjDjTqLp1Odb1NSBv2w?e=ieCsR9</t>
  </si>
  <si>
    <t xml:space="preserve"> $ 11.530.000 </t>
  </si>
  <si>
    <t>Se  realiza el informe de acuerdo al estado del plan de capacitaciones 2025</t>
  </si>
  <si>
    <t>https://ipsegovco-my.sharepoint.com/personal/planeacion_ipse_gov_co/_layouts/15/onedrive.aspx?ct=1752164723409&amp;or=OWA%2DNT%2DMail&amp;ga=1&amp;id=%2Fpersonal%2Fplaneacion%5Fipse%5Fgov%5Fco%2FDocuments%2FPLANEACI%C3%93N%20INSTITUCIONAL%202025%2F2025%20PLANES%20DE%20ACCI%C3%93N%20AREAS%2F2025%20TALENTO%20HUMANO%2FSegundo%20trimestre%20evidencias%2FInforme%20Capacitaciones%20Segundo%20trimestre%202025%2Epdf&amp;parent=%2Fpersonal%2Fplaneacion%5Fipse%5Fgov%5Fco%2FDocuments%2FPLANEACI%C3%93N%20INSTITUCIONAL%202025%2F2025%20PLANES%20DE%20ACCI%C3%93N%20AREAS%2F2025%20TALENTO%20HUMANO%2FSegundo%20trimestre%20evidencias</t>
  </si>
  <si>
    <t xml:space="preserve">Evaluación de desempeño y acuerdos de gestión </t>
  </si>
  <si>
    <t>Hacer seguimiento y acompañamiento a la evaluación de desempeño de los funcionarios de carrera administrativa, provisionalidad y libre nombramiento y remoción</t>
  </si>
  <si>
    <t>Informes (en cumplimiento a la meta de funcionarios evaluados)</t>
  </si>
  <si>
    <t xml:space="preserve">Se  realiza el informe de acuerdo al estado de las evaluaciones de los funcionarios de carrera, libre nombramiento y provisionalidad. </t>
  </si>
  <si>
    <t>https://ipsegovco-my.sharepoint.com/:b:/g/personal/planeacion_ipse_gov_co/EZ_Lo00u1gpFklAQrv9e6hcBIPjMJu789JmLSSr7Ojj4ew?e=0HRDxr</t>
  </si>
  <si>
    <t>https://ipsegovco-my.sharepoint.com/:b:/g/personal/planeacion_ipse_gov_co/EWQkFK-NUVREmz7GeLumyFMBXu2OLgwQh_57OxK8jXzPUA?e=tWlP39</t>
  </si>
  <si>
    <t xml:space="preserve">Realizar seguimiento y acompañamiento a los acuerdos de gestión los gerentes públicos mediante informes </t>
  </si>
  <si>
    <t>Informes (en cumplimiento a la meta de gerentes públicos evaluados)</t>
  </si>
  <si>
    <t xml:space="preserve">Se realiza el informe del estado de los acuerdos de gestión. </t>
  </si>
  <si>
    <t xml:space="preserve">Secretaria General </t>
  </si>
  <si>
    <t>Ejecutar Plan de capacitación para el fortalecimiento de competencias técnicas.</t>
  </si>
  <si>
    <t>Capacitaciones  (Listas de asistencia)</t>
  </si>
  <si>
    <t xml:space="preserve">Secretaria General - Martha Gomez </t>
  </si>
  <si>
    <t>Se realiza la contratacion de un OPS la cual tiene como objeto "PRESTAR SERVICIOS PROFESIONALES AL IPSE PARA ADELANTAR Y APOYAR EN LAS ACTIVIDADES REQUERIDAS PARA EL PROCESO DE FORMACIÓN LABORAL Y REDISEÑO INSTITUCIONAL"</t>
  </si>
  <si>
    <t>https://ipsegovco-my.sharepoint.com/:b:/g/personal/planeacion_ipse_gov_co/ETk1YhEV1OVJkVzJhXsPktcBt9FE3NKG_zm2QwI0n0Q2Bg?e=RV9itl</t>
  </si>
  <si>
    <t>$18.000.000</t>
  </si>
  <si>
    <t xml:space="preserve">Se realizan dos capacitaciones </t>
  </si>
  <si>
    <t> https://ipsegovco-my.sharepoint.com/personal/planeacion_ipse_gov_co/_layouts/15/onedrive.aspx?id=%2Fpersonal%2Fplaneacion%5Fipse%5Fgov%5Fco%2FDocuments%2FPLANEACI%C3%93N%20INSTITUCIONAL%202025%2F2025%20PLANES%20DE%20ACCI%C3%93N%20AREAS%2F2025%20TALENTO%20HUMANO%2FSegundo%20trimestre%20evidencias%2FProyecto&amp;ct=1751473018921&amp;or=OWA%2DNT%2DMail&amp;ga=1</t>
  </si>
  <si>
    <t xml:space="preserve">Realización del proceso de formalización o
rediseño en cada una de las fases del
proceso
</t>
  </si>
  <si>
    <t xml:space="preserve">Análisis de recurrencias contratos toda la entidad, aprobación escenarios rediseño, Análisis de procesos con	manual de funciones
</t>
  </si>
  <si>
    <t xml:space="preserve">•	Actas de socialización estrategias del proceso Formalización,
•	Matriz de recurrencias área misional
</t>
  </si>
  <si>
    <t>https://ipsegovco-my.sharepoint.com/:f:/g/personal/planeacion_ipse_gov_co/Eiyiu6L6VvVNrd15GYuOKSwBWTme-X16dwkRPD_d55Rf4w?e=WoUcZ2</t>
  </si>
  <si>
    <t>$24.000.000</t>
  </si>
  <si>
    <t xml:space="preserve">Contrato 058 de 2025 </t>
  </si>
  <si>
    <t xml:space="preserve">Presentar ante los entes encargados de
viabilizar el Estudio Técnico para la
formalización institucional del IPSE
</t>
  </si>
  <si>
    <t>Envío a Entidades para aprobación Rediseño</t>
  </si>
  <si>
    <t>•	Socialización DAFP sobre el proceso de Formalización en el IPSE, Cronograma de Capacitaciones Técnicas.</t>
  </si>
  <si>
    <t>$33.200.000</t>
  </si>
  <si>
    <t xml:space="preserve">Contrato 052 de 2025 </t>
  </si>
  <si>
    <t xml:space="preserve">OK </t>
  </si>
  <si>
    <t>SGSST</t>
  </si>
  <si>
    <t>Elaborar el Plan de Seguridad y Salud en el Trabajo, para la vigencia 2025, dando cumplimiento a la normatividad legal vigente</t>
  </si>
  <si>
    <t>Plan de SGSST</t>
  </si>
  <si>
    <t>Area de Talento Humano- Profesional Especializada Laura Liliana Patiño</t>
  </si>
  <si>
    <t>Plan de Seguridad y Salud en el Trabajo, para la vigencia 2025, dando cumplimiento a la normatividad legal vigente</t>
  </si>
  <si>
    <t>https://ipsegovco-my.sharepoint.com/personal/planeacion_ipse_gov_co/_layouts/15/onedrive.aspx?id=%2Fpersonal%2Fplaneacion%5Fipse%5Fgov%5Fco%2FDocuments%2FPLANEACI%C3%93N%20INSTITUCIONAL%202025%2F2025%20PLANES%20DE%20ACCI%C3%93N%20AREAS%2F2025%20TALENTO%20HUMANO%2Fprimer%20trimestre%20evidencias%2FSG%2DSST&amp;ct=1744123468690&amp;or=OWA%2DNT%2DMail&amp;ga=1</t>
  </si>
  <si>
    <t>https://ipse.gov.co/documento_planeacion/documento/planes_estrategicos_sectoriales_e_institucionales/2025/8_Plan-de-seguridad-y-salud-en-el-trabajo-2025.pdf</t>
  </si>
  <si>
    <t xml:space="preserve"> Realizar seguimiento a la ejecución del  plan anual de Trabajo del Sistema de Gestiòn en Seguridad y Salud en el Trabajo.</t>
  </si>
  <si>
    <t>Informe trimestral  (en cumplimiento a las actividades del Plan de Trabajo)</t>
  </si>
  <si>
    <t>Informe de gestión SG-SST 1 Trimestre 2025</t>
  </si>
  <si>
    <t>Informe de gestión SG-SST 2 Trimestre 2025</t>
  </si>
  <si>
    <t>https://ipsegovco-my.sharepoint.com/:b:/g/personal/planeacion_ipse_gov_co/EdcxVwbuWm1OjzlyGHHL7OcB6dNrZjfz-0lZkcgJYQjKZw?e=WgPqbr</t>
  </si>
  <si>
    <t>Efectuar la verificación de los componentes de Seguridad y Salud en el Trabajo de los contratistas (persona natural o jurídica) de conformidad con los estudios previos</t>
  </si>
  <si>
    <t>Comunicaciones oficiales-Memorandos informe trimestral a las 4 subdirecciones  sobre el % de cumplimiento de las obligaciones del componente de SST de cada uno de los contratistas:</t>
  </si>
  <si>
    <t>Informe de gestión de los componentes deSG-SST de los contratistas (persona natural o jurídica) de conformidad con los estudios previos 1 Trimestre 2025</t>
  </si>
  <si>
    <t>https://ipsegovco-my.sharepoint.com/:f:/g/personal/planeacion_ipse_gov_co/Eu_uUim_CQBLqW3lPlUoenwBgnLL6dEzJdSMBKoWHBeAMw?e=EHS5ez</t>
  </si>
  <si>
    <t>Informe de gestión de los componentes deSG-SST de los contratistas (persona natural o jurídica) de conformidad con los estudios previos  2 Trimestre 2025</t>
  </si>
  <si>
    <t>https://ipsegovco-my.sharepoint.com/:f:/g/personal/planeacion_ipse_gov_co/EqYdZHVp8tpFpbxDM6NWuXwBKTIapCz4NszeI2kO8LnqYg?e=3yWhDU</t>
  </si>
  <si>
    <t>Realizar la Auditoría Interna del SGSST</t>
  </si>
  <si>
    <t>Informe de auditoria</t>
  </si>
  <si>
    <t>Presentar a la Dirección los resultados del SG-SST de la vigencia anterior</t>
  </si>
  <si>
    <t>Informe de los resultados del SG-SST 2024 para la alta dirección.</t>
  </si>
  <si>
    <t>Realizar la medición de Indicadores del SGSST</t>
  </si>
  <si>
    <t>Matriz de indicadores</t>
  </si>
  <si>
    <t>Indicadores de Gestión 1 Trimestre 2025</t>
  </si>
  <si>
    <t>Indicadores de Gestión  2 Trimestre 2025</t>
  </si>
  <si>
    <t>https://ipsegovco-my.sharepoint.com/:x:/g/personal/planeacion_ipse_gov_co/Ebuu_3SnTCJAl4R0_uo0n6QB0op41M-SPMX3DaLoTYbAlw?e=kAJomI</t>
  </si>
  <si>
    <t xml:space="preserve">AVANCE PRIMER TRIMESTRE 2025			</t>
  </si>
  <si>
    <t xml:space="preserve">AVANCE  SEGUNDO  TRIMESTRE </t>
  </si>
  <si>
    <t xml:space="preserve">AVANCE CUARTO  TRIMESTRE </t>
  </si>
  <si>
    <t>AVANCE TOTAL</t>
  </si>
  <si>
    <t>OBJETIVO ESTRATÉGICO / OBJETIVO DEL PROCESO</t>
  </si>
  <si>
    <t>ACTIVIDAD A DESARROLLAR</t>
  </si>
  <si>
    <t xml:space="preserve"> $ EJECUCIÓN PRESUPUESTAL (SALDO)</t>
  </si>
  <si>
    <t>TIC</t>
  </si>
  <si>
    <t>Interna</t>
  </si>
  <si>
    <t>3. Promover la transformación institucional para optimizar la eficiencia operativa y administrativa / Gestionar estratégicamente las necesidades de innovación en tecnología, seguridad y  operatividad que requieran las partes interesadas, con el fin de apoyar el cumplimiento de los  objetivos institucionales en el marco de la estrategia de Gobierno Digital.</t>
  </si>
  <si>
    <t>INNOVACIÓN Y APROPIACIÓN DE LAS TECNOLOGÍAS DE LA INFORMACIÓN Y LAS COMUNICACIONES DEL IPSE HACIA UNA SOCIEDAD MOVIDA POR EL SOL, EL VIENTO Y EL AGUA EN BOGOTÁ</t>
  </si>
  <si>
    <t>Diseñar, desarrollar y/o ampliar los sistemas de información para soportar los procesos de la Entidad.</t>
  </si>
  <si>
    <t>Supervisar la ejecución del Contrtato No. 019-2025 - Gestionar, administrar y brindar soporte a los sistemas de información Orfeo, gestión de servicios y seguimiento e incidentes tecnológicos, portal web institucional, plataforma de gestión de aprendizaje y la infraestructura en nube AZURE.</t>
  </si>
  <si>
    <t>INFORME CONTRATISTA/ACTA DE SUPERVISOR (CUMPLIMIENTO % ACTIVIDAD)</t>
  </si>
  <si>
    <t>Diana Poala Montenegro Cruz</t>
  </si>
  <si>
    <t xml:space="preserve">Para el primer trimestre de la vigencia 2025, el IPSE cuenta con el sistema documental SGDEA ControlDOC, con el fin de mejorar la gestión documental de la entidad.
 La nube pública de Azure tiene disponibilidad del 99.99%, gracias al modelo de Redundancia de Zona del Servidor Flexible de Azure. 
Durante el periodo NO se materializa el riesgo de “Posible pérdida reputacional debido a quejas y sanciones de entes de control por la pérdida de disponibilidad o el incumplimiento de los Acuerdos de Niveles de Servicio (ANS) en los servicios y sistemas de información administrados por TSI”
</t>
  </si>
  <si>
    <t>https://ipsegovco-my.sharepoint.com/:f:/g/personal/sistemas_ipse_gov_co/Eo8yZw-8BhJNtoiOmkxi16ABOklxOHzC-8nqpSS7zISklg?e=vOazJf</t>
  </si>
  <si>
    <t xml:space="preserve">Para el 2º trimestre del 2025 se realizaron las siguientes actividades, en cumplimiento a esta actividad:
•	Se dio soporte técnico de la plataforma ORFEO durante la transición al nuevo sistema SGDEA ControlDOC”,
•	Se logró disponibilidad de los servicios nube pública de Azure, garantizada en un 99.99%, gracias al modelo de Redundancia de Zona del Servidor Flexible de Azure, asegurando un alto nivel de disponibilidad de los servicios.
•	Se analizaron diversas métricas para evaluar el rendimiento de los recursos utilizados por los escritorios virtualizados. Los resultados evidencian un rendimiento adecuado, asegurando la Seguridad, estabilidad y disponibilidad de los servicios alojados en Azure así:  Análisis de Cada Métrica:  
1.	Uso de CPU (%) 
Se observa que el uso promedio de CPU
2.	Memoria Disponible (%)
Se nota un aumento en la memoria disponible
3.	El incremento indica una mejora en la gestión de recursos
•	Se realiza análisis de costos en Azure y se identifica recursos innecesarios reduciendo los cargos de sus créditos
•	Se apoya la migración de la app IPSE a la infraestructura nube Azure, desplegando todos los componentes necesarios
•	RIESGOS: Durante el periodo NO se materializa el riesgo de “Posible pérdida reputacional debido a quejas y sanciones de entes de control por la pérdida de disponibilidad o el incumplimiento de los Acuerdos de Niveles de Servicio (ANS) en los servicios y sistemas de información administrados por TSI” Disponibilidad: 99.9% de la Plataforma de Virtualización de Azure, gracias al modelo de Redundancia de Zona del Servidor Flexible de Azure. Este modelo asegura un alto nivel de disponibilidad de los servicios. 
</t>
  </si>
  <si>
    <t>Apoyar  tecnicamente la implementación de un Software para el fortalecimento de la Planeación Estrategica  que facilitará la administración  y gestion del  Sistema Integrado de Gestión para la entidad bajo los estándares de calidad- ISO 9001, medio ambiente- ISO 14001, SGSST– ISO 45001, Seguridad de la Información- ISO 27001 y el modelo estándar de control MIPG (Modelo Integrado de Planeación y Gestión).</t>
  </si>
  <si>
    <t>Seguimiento al Cumplimiento de Cronograma de Implementación/Acta</t>
  </si>
  <si>
    <t>Heider Suarez Pacheco</t>
  </si>
  <si>
    <t xml:space="preserve">Para el segundo trimestre de 2025, se firmó el Contrato 157-2025 con la empresa INFOTIC, para la Implementación y soporte del software o sistema de
información para el apoyo de las actividades inherentes del Sistema
Integrado de Gestión y Control de Calidad para el IPSE, por un valor de TRESCIENTOS CINCO MILLONES DOSCIENTOS SESENTA Y NUEVE MIL DOSCIENTOS CINCUENTA PESOS ($305.269.250). El contratista presenta su plan de trabajo para dar cumplimiento a la ejecución contractual, validado por sus supervisores
</t>
  </si>
  <si>
    <t>https://ipsegovco-my.sharepoint.com/:f:/g/personal/sistemas_ipse_gov_co/Epw1XZqL5LhOovvJl4c-H4IBz06eiZXQcFpbg_Trm75WuA?e=wzKbDH</t>
  </si>
  <si>
    <t>OTROS POYECTOS DE INVESION DIFERENTES A TSI</t>
  </si>
  <si>
    <t>Supervisar la ejecución  de la Orden de Prestación de Servicios No 037-2025,  con objeto: la actualizacion y mantenimiento de los sistemas de información georreferenciados del IPSE, en el marco de la transición energética.(SIGIPSE).</t>
  </si>
  <si>
    <t>Ricardo Mendéz Barco</t>
  </si>
  <si>
    <t>Para el primer trimestre atraves del SIGIPSE, con el apoyo del grupo TSI, se logra identificar posibles usuarios a traves de soporte técnico, análisis de información geoespacial, la cual sirve de apoyo para nueva formulación de proyectos; lo anterior, para dar cumplimiento al marco de transición energética</t>
  </si>
  <si>
    <t>3. Supervisar la ejecución de la Orden de Prestación de Servicios. SIGIPSE</t>
  </si>
  <si>
    <t xml:space="preserve">Para el segundo trimestre a través del SIGIPSE es esencial para mejorar la calidad, precisión y eficiencia en la gestión de la información geoespacial, sino también para asegurar una adecuada documentación de los procesos y procedimientos, con el apoyo del grupo TSI, se logra identificar posibles usuarios a través de soporte técnico, análisis de información geoespacial, la cual sirve de apoyo para nueva formulación de proyectos; lo anterior, para dar cumplimiento al marco de transición energética
Riesgos Durante el periodo, la plataforma SIGIPSE fue migrada con éxito a la nube pública de Azure, llevando a cabo la suspensión de servicios de manera programada y controlada, sin generar afectaciones ni materialización de riesgos para el Grupo TSI.
</t>
  </si>
  <si>
    <t>Supervisar la ejecución  del Contrato No 108-2025   con Objeto: Actualización  de la aplicación movil de la entidad IPSE APP (Aplicación para caracterizar la población que se encuentra en alguna zona sin energía)</t>
  </si>
  <si>
    <t xml:space="preserve">Se generó el código para recargar las facturas versión 9, así como la implementación del CRUD utilizando Java Spring Boot, permitiendo la gestión eficiente de las operaciones de creación, lectura, actualización y eliminación de facturas. 
Se realizó la documentación de procesos y procedimientos solicitados por el grupo de TSI, evidenciándose la adecuada documentación del modelo de datos conforme a los requerimientos establecidos.
Se verifica el cumplimiento de la ley 23 de 1982 referente a la protección de los derechos de autor sobre el código fuente producido en el ejercicio de las actividades, con un ambiente de desarrollo independiente del entorno de producción, además se gestionó todo el código fuente a través del repositorio GIT institucional del IPSE, para asegurar el adecuado manejo y resguardo de la propiedad intelectual.
NO se materializa el riesgo
</t>
  </si>
  <si>
    <t>https://ipsegovco-my.sharepoint.com/:f:/g/personal/sistemas_ipse_gov_co/ErEwQlMDBmxCsZ2Bmpbki5ABdT0kwojtrCaVh5dVSl8quA?e=3g0xhb</t>
  </si>
  <si>
    <t>Se inició el proceso de migrada a la nube pública de Azure, llevando a cabo la suspensión de servicios de manera programada y controlada, sin generar afectaciones ni materialización de riesgos para el Grupo TSI. Se evidencia una ejecución progresiva mes a mes, manteniéndose el cumplimiento de las actividades programadas. Asimismo, se observa las 14 actividades ejecutadas conforme al objeto contractual y con 78,57% en el cumplimiento de las actividades ejecutadas dentro el periodo. la plataforma SIGIPSE fue migrada con éxito a la nube pública de Azure, llevando a cabo la suspensión de servicios de manera programada y controlada, sin generar afectaciones ni materialización de riesgos para el Grupo TSI.</t>
  </si>
  <si>
    <t>Actualizar la infraestructura tecnológica existente incluyendo el licenciamiento</t>
  </si>
  <si>
    <t>Gestionar la Actualización y renovación de licenciamiento  para garantizar la continuidad operativa, la eficiencia en el acceso a la información y la seguridad integral de la infraestructura tecnológica del IPSE</t>
  </si>
  <si>
    <t>ACTA/LICENCIA</t>
  </si>
  <si>
    <t>Se adquirío Certificado TLS / SSL WILDCARD con vigencia de 2 años para los sitios web del IPSE, con contrato IMC-001 DE 2025</t>
  </si>
  <si>
    <t>5. Gestionar la Actualización y renovación de licenciamiento para garantizar la continuidad operativa, la eficiencia en el acceso a la información y la seguridad integral de la infraestructura tecnológica del IPSE</t>
  </si>
  <si>
    <t>Se encuentra en proceso de estudios previos</t>
  </si>
  <si>
    <t>Tramitar la actualización de equipos de seguridad digital y soporte de seguridad perimetrada,para garantizar la continuidad operativa, la confidencialidad, integridad y disponibilidad  la información , como la seguridad integral de la infraestructura tecnológica local y en nube  del IPSE</t>
  </si>
  <si>
    <t>ACTA/INGRESO A ALMACEN</t>
  </si>
  <si>
    <t>NO APLICA</t>
  </si>
  <si>
    <t>Gestión de TSI</t>
  </si>
  <si>
    <t>Supervisar la ejecución del Contrtatos asignados al grupo de TSI</t>
  </si>
  <si>
    <t>Matriz de  Cumplimiento</t>
  </si>
  <si>
    <t>Se realiza la supervisión de los contratos asignados al Grupo de TSI, con sus respectivas evidencias resumido el estado de cada uno en la matriz anexa como evidencia</t>
  </si>
  <si>
    <t>https://ipsegovco-my.sharepoint.com/:f:/g/personal/sistemas_ipse_gov_co/EuSMyXG8Sb5NobNFhCCwR0sBq6DZwzsXkiNS9uS3CmyYAw?e=kqzq0x</t>
  </si>
  <si>
    <t>Capacitaciones de TSI</t>
  </si>
  <si>
    <t>LISTA DE ASISTENCIA</t>
  </si>
  <si>
    <t>Para el segundo trimestre se realizaron tres (3) capacitaciones de manera virtual, con el fin de sensibilizar a los colaboradores en temas de Política de seguridad de la información</t>
  </si>
  <si>
    <t>https://ipsegovco-my.sharepoint.com/:f:/g/personal/sistemas_ipse_gov_co/EgZm8kJGPmRCgTg5Gec9rXcBbXHQCdLOnALUkgIW5tMA0w?e=vGkBsE</t>
  </si>
  <si>
    <t>Para el segundo trimestre se realizaron tres (3) capacitaciones de manera virtual, con el fin de sensibilizar a los colaboradores en temas de Política de seguridad de la información, gestión de activos, Power Automate y Microsoft teams</t>
  </si>
  <si>
    <t>Gestionar los pagos de los Servicios de contectividad sedes del IPSE</t>
  </si>
  <si>
    <t>Matriz de Ejecución de Pagos</t>
  </si>
  <si>
    <t>Diana Paola Montenegro Cruz</t>
  </si>
  <si>
    <t>Para el primer trimestre de la vigencia 2025, se encuentra al dia los pagos de conectividad de las sedes del IPSE con la empresa ETB como operadora del servicio de conección e internet</t>
  </si>
  <si>
    <t>https://ipsegovco-my.sharepoint.com/:f:/g/personal/sistemas_ipse_gov_co/EquI6t7-3t1IpSywaJsvO_gBzVZz0L_xAAuVSjpoD2eBYA?e=qZ2xSY</t>
  </si>
  <si>
    <t>Para el segundo trimestre de la vigencia 2025, se encuentra al dia los pagos de conectividad de las sedes del IPSE con la empresa ETB como operadora del servicio de conección e internet</t>
  </si>
  <si>
    <t>Gestionar Política de Gobierno Digital de acuerdo a la normatividad aplicable y vigente</t>
  </si>
  <si>
    <t>INFORME</t>
  </si>
  <si>
    <t>Heider Suarez Pacheco / Ricardo Mendéz Barco</t>
  </si>
  <si>
    <t>En el primer trimestre se realizaron los respectivos Informes de política de gobierno digital y seguridad digital, siendo TSI una de las áreas importantes para la gestión, servicios ciudadanos digitales, seguridad y privacidad de la información, datos y analítica, y transformación digital</t>
  </si>
  <si>
    <t>https://ipsegovco-my.sharepoint.com/:f:/g/personal/sistemas_ipse_gov_co/EvA1expWKwlNur5N3FqbsTUByqRj2UfSl-XJc9d0PXY39g?e=8wVjGD</t>
  </si>
  <si>
    <t>En el segundo trimestre se realizaron los respectivos Informes de política de gobierno digital y seguridad digital, siendo TSI una de las áreas importantes para la gestión, servicios ciudadanos digitales, seguridad y privacidad de la información, datos y analítica, y transformación digital</t>
  </si>
  <si>
    <t>Monitorear la Disponibilidad de recursos tecnologicos para antiguos y nuevos Sistema de Información Implementados por el IPSE.(azure,HCI, software, infraestrectura, mantenimiento,Backups ,Internet,Sist. Información)</t>
  </si>
  <si>
    <t>MATRIZ  CONSOLIDADA DE RECURSOS TECNOLOGICOS</t>
  </si>
  <si>
    <t>Para el primer trimestre de la vigencia 2025, se a tenido una disponibilidad de los recursos tecnológicos del 97.1%, cumpliendo el porcentaje estimado con un mínimo de interrupciones o incidentes presentados</t>
  </si>
  <si>
    <t>https://ipsegovco-my.sharepoint.com/:f:/g/personal/sistemas_ipse_gov_co/EjUSJYJfXPBHg2cMk73I8WIBnq0sjDeB4Yi12Q4N0VRvEQ?e=OpsSeW</t>
  </si>
  <si>
    <t>Para el segundo trimestre de la vigencia 2025, se a tenido una disponibilidad de los recursos tecnológicos del 96,25%, cumpliendo el porcentaje estimado con un mínimo de interrupciones o incidentes presentados</t>
  </si>
  <si>
    <t>PORCENTAJE DE AVANCE TOTAL</t>
  </si>
  <si>
    <t>UCID</t>
  </si>
  <si>
    <t>3. Promover la transformación institucional para optimizar la eficiencia operativa y adminsitrativa</t>
  </si>
  <si>
    <t>Control de términos en procesos de asuntos disciplinarios</t>
  </si>
  <si>
    <t>Actualizar la base de datos  de los proesos disciplinarios</t>
  </si>
  <si>
    <t>Base de datos</t>
  </si>
  <si>
    <r>
      <rPr>
        <b/>
        <sz val="12"/>
        <color rgb="FF000000"/>
        <rFont val="Arial"/>
      </rPr>
      <t xml:space="preserve">PROFESIONALES DE UCID
</t>
    </r>
    <r>
      <rPr>
        <sz val="12"/>
        <color rgb="FF000000"/>
        <rFont val="Arial"/>
      </rPr>
      <t xml:space="preserve">
Diana Carolina Rodriguez Leyton Laura Angelica Bejarano</t>
    </r>
  </si>
  <si>
    <t>Se diligenció la base de datos y fue descargada mensualmente</t>
  </si>
  <si>
    <t>Control expedientes vigentes enero 2025.xlsx - Control expedientes vigentes febrero 2025.xlsx - Control expedientes vigentes marzo 2025.xlsx</t>
  </si>
  <si>
    <t>Control expedientes vigentes abril 2025- Control expedientes vigentes mayo 2025 - Control expedientes vigentes junio 2025.xlsx</t>
  </si>
  <si>
    <t>Inclusión de la Unidad de Control Interno Disciplinario como proceso en el Sistema Integrado de Gestión</t>
  </si>
  <si>
    <t>Diagnostico del proceso, efectuar caracterización y procedimientos a que hubiere lugar y remitir a Planeación Instutucional para que sea incluida en el SIG</t>
  </si>
  <si>
    <t>Informe de diagnóstico del proceso de la UCID, formatos diligenciados en el SIG y correo electrónico</t>
  </si>
  <si>
    <t>No se tiene meta programada para este trimestre</t>
  </si>
  <si>
    <t>Se elaboró el procedimiento y se envió a Ma. Claudia García y se envió correo a Jhoanna Pinzón</t>
  </si>
  <si>
    <t>Correo_ MARIA CLAUDIA Correo_ JOHANNA</t>
  </si>
  <si>
    <t>Prevención y sencibilización en asuntos disciplinarios</t>
  </si>
  <si>
    <t>Capacitaciones y socializaciones en temas disciplinarios mediante charlas, piezas comunicativas (folleto o cartilla)</t>
  </si>
  <si>
    <t>Se elaboró y publicó una pieza comunicativa</t>
  </si>
  <si>
    <t>Pieza publicitaria 1er trimestre.pdf</t>
  </si>
  <si>
    <t>Se realizó la charla "Buenas prácticas para la gestión de peticiones"</t>
  </si>
  <si>
    <t>Capacitación 2do trimestre- Asistencia capacitación - Foto 1 capacitación</t>
  </si>
  <si>
    <t>OBJETIVO ESTRATÉGICO /OBJETIVO DEL PROCESO</t>
  </si>
  <si>
    <t>9</t>
  </si>
  <si>
    <r>
      <rPr>
        <b/>
        <sz val="12"/>
        <color rgb="FFFFFFFF"/>
        <rFont val="Arial"/>
      </rPr>
      <t xml:space="preserve">RECURSOS PRESUPUESTALES 
</t>
    </r>
    <r>
      <rPr>
        <b/>
        <sz val="12"/>
        <color rgb="FFFFD966"/>
        <rFont val="Arial"/>
      </rPr>
      <t xml:space="preserve">Apropiación presupuestal </t>
    </r>
  </si>
  <si>
    <t>GABYS</t>
  </si>
  <si>
    <t>Sedes Mantenidas</t>
  </si>
  <si>
    <t>Realizar el mantenimiento y adecuación de la sede Av. Primera  de acuerdo con las actividades establecidas en el proyecto de inversión.</t>
  </si>
  <si>
    <t xml:space="preserve">Acta recibo a satisfacción </t>
  </si>
  <si>
    <t>Técnico Administrativo Grado 18 - Responsable de las PQRSD</t>
  </si>
  <si>
    <t>$2.348.154.064</t>
  </si>
  <si>
    <t>Suministrar, mantener y salvaguardar los recursos de infraestructura (bienes y servicios) 
necesarios para el cumplimiento de los objetivos institucionales garantizando la oportunidad y 
satisfacción de las partes interesadas.</t>
  </si>
  <si>
    <t>Destinación De Bienes Muebles (No Eléctricos)</t>
  </si>
  <si>
    <t>Realizar el inventario general de bienes devolutivos</t>
  </si>
  <si>
    <t>informe- Base de datos</t>
  </si>
  <si>
    <t>Profesional Especializado Grado 15
Roberto Carlos Cortés</t>
  </si>
  <si>
    <t>Efectuar una muestra aleatoria a los bienes que se encuentran asignados a los funcionarios para el  control de los mismos.</t>
  </si>
  <si>
    <t>Informe de la validación</t>
  </si>
  <si>
    <t xml:space="preserve">Como resultado de esta verificación tenemos que se inventarió 103 bienes y que todos fueron encontrados fisicamente en la custodia de los funcionarios a cargo.
A continuación se presenta un resumen de los resultados del inventario aleatorio del primer trimestre de 2025.
</t>
  </si>
  <si>
    <t>https://ipsegovco-my.sharepoint.com/:f:/g/personal/planeacion_ipse_gov_co/EuEBIqf9fPhLsJjEnd1pxrsBQIuo5sFrOM4e0IzO5GF54w?e=DjqpJM</t>
  </si>
  <si>
    <t xml:space="preserve">Como resultado de esta verificación tenemos que se inventarió 298 bienes y que todos fueron encontrados fisicamente en la custodia de los funcionarios a cargo.
A continuación se presenta un resumen de los resultados del inventario aleatorio del primer trimestre de 2025.
</t>
  </si>
  <si>
    <t xml:space="preserve"> Realizar el proceso de baja de los bienes devolutivos autorizados a través de acto administrativo por el funcionario competente.  </t>
  </si>
  <si>
    <t>Resolución de baja</t>
  </si>
  <si>
    <t>OBJETIVO: Gestionar la documentación institucional a través del Sistema de Gestión Documental, desarrollando eficientemente las actividades de creación, recepción, ubicación, acceso, custodia, trazabilidad, recuperación y preservación de los documentos, cumpliendo la legislación vigente y las normas técnicas correspondientes.</t>
  </si>
  <si>
    <t>Gestión de las PQRSD</t>
  </si>
  <si>
    <t>Construir una cartilla o guía interna para conocimiento de servidores y contratistas, que ofrezca un documento práctico y de fácil consulta en la que se describirán los aspectos más relevantes en el tramite de las diferentes modalidades de peticiones (Ley 1755 de 2015)</t>
  </si>
  <si>
    <t>Guia</t>
  </si>
  <si>
    <t>Se cuenta con documento proyecto "ABC PQRSD", en tramite de revisión y aprobación para publicar.</t>
  </si>
  <si>
    <t>https://ipsegovco-my.sharepoint.com/:p:/g/personal/planeacion_ipse_gov_co/EWhVB7ibSchMnnW6Xensj8YB_mFf-K1J0uZKZmLBfhXqJA?e=OEGsqV</t>
  </si>
  <si>
    <t xml:space="preserve">Realizar la socilalización del resultado de las encuestas de satisfacción PQRSD, en el comité institucional de Gestión y Desempeño.
 </t>
  </si>
  <si>
    <t>Acta de comité</t>
  </si>
  <si>
    <t>Convocatoria a Comite de Gestión y Desempeño realizada el dia 26 de marzo para el dia 2 de abril.  Se tendra avances en el siguiente trimestre.</t>
  </si>
  <si>
    <t>https://ipsegovco-my.sharepoint.com/:f:/g/personal/planeacion_ipse_gov_co/Evp29B9Z7EpJjDKbixpb0rEBY72EMlHX2Ayl6D1Gd6lmLw?e=9iH71z</t>
  </si>
  <si>
    <t>En este trimestre se adelandaron dos (2) Comites de Gestión y Desempeño.
Ver radicado 202510200000216
La otra sesión fue el dia 19 de junio, a la fecha del reporte no se evidencia cargue del acta en el aplicativo ControlDoc</t>
  </si>
  <si>
    <t>https://ipsegovco-my.sharepoint.com/:b:/g/personal/planeacion_ipse_gov_co/ESEGUbVjCPxKmbArE1eUUW0B_Qq8zrn0lHuwYnQBn2_00Q?e=PE4ddV</t>
  </si>
  <si>
    <t xml:space="preserve">Objetivo del proceso </t>
  </si>
  <si>
    <t>Plan maestro de
intervenciones a las sedes del IPSE.</t>
  </si>
  <si>
    <t xml:space="preserve">Realizar la reubicación de puestos de trabajo en las sedes administrativas del IPSE, de acuerdo con los lineamientos de la Dirección General. </t>
  </si>
  <si>
    <t>Comunicaciones oficiales</t>
  </si>
  <si>
    <t>Coordinaodora GAByS-
Sonia Tovar</t>
  </si>
  <si>
    <t>El primer semestre del año 2025 no se recibieron requerimientos por parte de la Dirección General, para la reubicación de puestos de trabajo en las sedes administrativas del IPSE.</t>
  </si>
  <si>
    <t>Efectuar los mantenimientos menores de las sedes del IPSE, de acuerdo con las necesidades requeridas.</t>
  </si>
  <si>
    <t>informe de intervenciones con base de datos de las intervenciones</t>
  </si>
  <si>
    <t>Coordinaodora GAByS-
Sonia Tovar"</t>
  </si>
  <si>
    <t>Durante el primer semestre del año 2025, el IPSE, a través del Grupo de Administración de Bienes y Servicios, ejecutó de forma satisfactoria la mayoría de las actividades previstas en el plan de mantenimiento preventivo. Las intervenciones se llevaron a cabo en los tiempos estipulados, con énfasis en la higiene, funcionalidad y eficiencia operativa de las sedes.</t>
  </si>
  <si>
    <t>https://ipsegovco-my.sharepoint.com/:f:/g/personal/planeacion_ipse_gov_co/EgO6jQL78rlJvtBwca2sKPUBdQEfJMLtYtd9EO5TelLWFg?e=Ea7Tb1</t>
  </si>
  <si>
    <t xml:space="preserve">Área responsable </t>
  </si>
  <si>
    <t xml:space="preserve">1er Trimestre </t>
  </si>
  <si>
    <t xml:space="preserve">Sundirección Planificación Energética </t>
  </si>
  <si>
    <t xml:space="preserve">Subdirección de Contratos y Seguimiento </t>
  </si>
  <si>
    <t>Planeación</t>
  </si>
  <si>
    <t>Control Interno</t>
  </si>
  <si>
    <t>Oficina Jurídica</t>
  </si>
  <si>
    <t>TSI</t>
  </si>
  <si>
    <t>Talento Humano</t>
  </si>
  <si>
    <t xml:space="preserve">Financiera </t>
  </si>
  <si>
    <t>#</t>
  </si>
  <si>
    <t xml:space="preserve">Objetivo Estrategico </t>
  </si>
  <si>
    <t xml:space="preserve">Areas responsable </t>
  </si>
  <si>
    <t xml:space="preserve">Aportar en la consolidación del proceso de transición energética acorde con las necesidades y potenciales de los territorios con enfoque en la FNCER para su desarrollo integral. </t>
  </si>
  <si>
    <t xml:space="preserve">Posicionar a IPSE como un referente de liderazgo y conocimiento en el ámbito de la Transición Energética Justa. </t>
  </si>
  <si>
    <t>Promover la transformación institucional para optimizar la eficiencia operativa y administrativa</t>
  </si>
  <si>
    <t>Fortalecer la gestión integral del talento y desarrollo del personal en la entidad</t>
  </si>
  <si>
    <t xml:space="preserve">TALENTO HUMANO (41%) </t>
  </si>
  <si>
    <t>Porcentaje de Cumplimiento
primer trimestre</t>
  </si>
  <si>
    <t>Porcentaje de Cumplimiento
segundo trimestre</t>
  </si>
  <si>
    <t xml:space="preserve">AREA RESPONSABLE </t>
  </si>
  <si>
    <t xml:space="preserve">OBJETIVO ESTRATÉGICO  </t>
  </si>
  <si>
    <t xml:space="preserve">PLAN DE ACCIÓN </t>
  </si>
  <si>
    <t xml:space="preserve">PLANEACIÓN INSTITUCIONAL </t>
  </si>
  <si>
    <t xml:space="preserve">PLANEACIÓN ESTRATÉGICA Y SEGUIMIENTO </t>
  </si>
  <si>
    <t xml:space="preserve">1.Revisar los indicadores del Plan Estratégico Institucional PEI y su seguimiento. </t>
  </si>
  <si>
    <t xml:space="preserve">Matriz de seguimiento </t>
  </si>
  <si>
    <t xml:space="preserve">Johanna Pinzón </t>
  </si>
  <si>
    <t xml:space="preserve">se consolido los planes de acción junto con sus objetivos estrategicos </t>
  </si>
  <si>
    <t>Evidencia gestión planes de acción</t>
  </si>
  <si>
    <t>se consolido los planes de acción junto con sus objetivos estrategicos 
Acciones realizadas y consolidadas, en el marco del fortalecimiento institucional, donde se cambia misión, visión y objetivos estratégicos y alineación con los planes de acción, y formalización de estos cambios con la alta dirección.</t>
  </si>
  <si>
    <t xml:space="preserve">2. Apoyar en la estructuración de los Planes de Acción 2025 a los líderes de proceso. </t>
  </si>
  <si>
    <t xml:space="preserve">Matriz en excel planes de acción </t>
  </si>
  <si>
    <t xml:space="preserve">Con los respectivos jefes de area se realizaron mesas de trabajo para dar los lineamientos y acompañamiento a la elaboración de los planes de acción </t>
  </si>
  <si>
    <t xml:space="preserve">Reuniones presenciales para realizar mesas de trabajo para el diseño de los planes de acción y correos electronicos </t>
  </si>
  <si>
    <t>Gestiones realizadas en el marco del plan de acción de comunidades energéticas</t>
  </si>
  <si>
    <t>https://ipsegovco-my.sharepoint.com/:f:/g/personal/planeacion_ipse_gov_co/EmrNFO1nHlBHuAEJAhNp_yIBLIl2qdWFZKALzmWLEYjE4g?e=zB3mem</t>
  </si>
  <si>
    <t>3. Consolidar los Planes de Acción  2025 de la Entidad y publicarlos en la página web.</t>
  </si>
  <si>
    <t>Consolidado matriz planes de acción Publicada</t>
  </si>
  <si>
    <t xml:space="preserve">Junto con las areas se diseñaron los planes de acción que se encuentran consolidados y publicados en la pagina web </t>
  </si>
  <si>
    <t>https://ipse.gov.co/mapa-del-sitio/transparencia-ipse/planeacion/plan-de-accion/</t>
  </si>
  <si>
    <t>4. Realizar seguimiento trimestral a los Planes de Acción 2025 de la Entidad, y realizar su publicación en la página web.</t>
  </si>
  <si>
    <t xml:space="preserve">Correos electronicos </t>
  </si>
  <si>
    <t xml:space="preserve">De manera reiterativa se enviaron correos electronicos para que realicen el cumplimiento de los planes de acción y sus avances </t>
  </si>
  <si>
    <t>5.Consolidar  y publicar el Informe de gestión 2024  en la pagina web.</t>
  </si>
  <si>
    <t xml:space="preserve">Informe publicado </t>
  </si>
  <si>
    <t>Maria Claudia - Donaldo</t>
  </si>
  <si>
    <t xml:space="preserve">Se conolidó y publicó el informe de gestión 2024, de acuerdo al trabajo conjunto realizado con todos los procesos y se publicó en la página web. </t>
  </si>
  <si>
    <t>https://ipse.gov.co/mapa-del-sitio/transparencia-ipse/planeacion/rendicion-de-cuentas/rendicion-de-cuentas-al-ciudadano/</t>
  </si>
  <si>
    <t xml:space="preserve">N/A 
Esta meta no esta para este trimestre </t>
  </si>
  <si>
    <t>MODELO INTEGRADO DE PLANEACIÓN Y GESTIÓN MIPG</t>
  </si>
  <si>
    <t>1. Diligenciar en conjunto con las dependencias el Formato Único de Reporte de Avance del modelo integrado de Planeación y Gestión - FURAG.</t>
  </si>
  <si>
    <t xml:space="preserve">Soporte Función Pública reporte FURAG </t>
  </si>
  <si>
    <t xml:space="preserve">Freddy Rojas  - Donaldo </t>
  </si>
  <si>
    <t xml:space="preserve">Se realizó la orientación con todas las áreas y se realizaron mesas de trabajo con cada uno de los líderes y técnicos, para dar respuesta a todas las preguntas FURAG. </t>
  </si>
  <si>
    <t>- Orientación, acompañamiento y diligenciamiento del FURAG</t>
  </si>
  <si>
    <t>Cuestionario diligenciado FURAG
 Certificado diligenciamiento</t>
  </si>
  <si>
    <t>2. Orientar y hacer seguimiento a las acciones para la implementación del MIPG.</t>
  </si>
  <si>
    <t xml:space="preserve">Informes trimestrales </t>
  </si>
  <si>
    <t>Freddy Rojas - Donaldo</t>
  </si>
  <si>
    <t xml:space="preserve">
- Orientación y acompañamiento en la elaboración de ¨Planes de acción</t>
  </si>
  <si>
    <r>
      <rPr>
        <sz val="10"/>
        <color rgb="FF000000"/>
        <rFont val="Arial"/>
        <family val="2"/>
      </rPr>
      <t xml:space="preserve">
</t>
    </r>
    <r>
      <rPr>
        <sz val="10"/>
        <color rgb="FF000000"/>
        <rFont val="Arial"/>
        <family val="2"/>
      </rPr>
      <t>- Correos electronicos</t>
    </r>
  </si>
  <si>
    <t xml:space="preserve">3. Coordinar con Secretaría General la preparación y realización del  Comité Institucional de Gestión y Desempeño. </t>
  </si>
  <si>
    <t>Actas Comité Institucional de Gestión y Desempeño</t>
  </si>
  <si>
    <t xml:space="preserve">Ana Doria - Diomedes </t>
  </si>
  <si>
    <t>Elaboración de Actas Comité Institucional de Gestión y Desempeño</t>
  </si>
  <si>
    <t>15 de julio se entregó acta del  Comité Institucional de Gestión y Desempeño realizado el dia 19-de junio de 2025</t>
  </si>
  <si>
    <t>Correos electronicos  y acta</t>
  </si>
  <si>
    <t xml:space="preserve">2. Posicionar al IPSE como un referente de liderazgo  y conocimiento en el ámbito de la Transición Energética Justa  </t>
  </si>
  <si>
    <t>PARTICIPACIÓN CIUDADANA</t>
  </si>
  <si>
    <t xml:space="preserve">1. Orientar y elaborar la estratégia de rendición de cuentas. </t>
  </si>
  <si>
    <t xml:space="preserve">Documento estrategia rendición de cuentas </t>
  </si>
  <si>
    <t xml:space="preserve">Ana Doria </t>
  </si>
  <si>
    <t xml:space="preserve">Elaboración Estrategia de Rendición de cuentas </t>
  </si>
  <si>
    <t>https://ipse.gov.co/documento_planeacion/documento/plan_de_rendicion_de_cuentas/2025/ESTRATEGIA-RENDICION-DE-CUENTAS-2025.pdf</t>
  </si>
  <si>
    <t>La actividad se llevó a cabo duarante el primer trimestre 2025</t>
  </si>
  <si>
    <t xml:space="preserve">2. Consolidar y presentar los informes de rendición de cuentas para ser publicadoS. 
a..Evaluación de los espacios de rendición de cuentas (antes 31-12)
b.Informe trimestral
c..Informe de espacios de dialogo </t>
  </si>
  <si>
    <t>Está programado para finales de abril su publicación en la página web.</t>
  </si>
  <si>
    <t>https://ipse.gov.co/documento_planeacion/documento/plan_de_rendicion_de_cuentas/2025/INFORME-RENDICION-DE-CUENTAS-PRIMER-TRIMESTRE-2025-IPSE.pdf</t>
  </si>
  <si>
    <t xml:space="preserve">1
</t>
  </si>
  <si>
    <t>Está programado para finales de julio su publicación en la página web.</t>
  </si>
  <si>
    <t>Correos electronicos, el informe se publicará en la pagina web al finalizar el mes de julio.</t>
  </si>
  <si>
    <t xml:space="preserve">3. Apoyar a control interno, para presentar los informes requeridos por los entes de control y ciudadanía en general. </t>
  </si>
  <si>
    <t>Formatos formularios contraloria</t>
  </si>
  <si>
    <t xml:space="preserve">En atención a los requerimientos establecidos, se han elaborado y diligenciado los formatos correspondientes al formulario de los proyectos de inversión con códigos BPIN 2023000000311 y 2023000000325. Esta labor se realiza con el objetivo de dar cumplimiento a lo solicitado por los entes de control, garantizando la adecuada presentación y veracidad de la información relacionada con dichos proyectos.
Adicionalmente, se han incluido los soportes correspondientes del sistema SIRECI, relativos al formulario de Rendición de Cuentas, fortaleciendo así los mecanismos de seguimiento y transparencia en la gestión pública.
</t>
  </si>
  <si>
    <t xml:space="preserve">correos electronicos </t>
  </si>
  <si>
    <t xml:space="preserve">
En atención al trabajo conjunto realizado con el grupo de control interno, se atendieron los requerimientos de la Contraloría General de la República, en el marco de la auditoría de cumplimiento proyectos comunidades energéticas. 
PROYECTOS COMUNIDADES ENERGÉTICAS
Igualmente, en el mes de abril el líder de Planeación Institucional, envío correo de respuesta a solicitud de la Contraloría, sobre los contatos y proyectos suscritos, en el marco del cumplimiento de la política transversal de Posconflicto para la vigencia 2024. Se adjunta carpeta con soportes. 
Adicional, en atención a las observaciones de la Contraloría General de la República, en el informe de Posconflicto de la vigencia 2024 reportado en el SIRECI, se presentaron diferencias y se solicitó la aclaración correspondiente a las subdirecciones, y se elaboró oficio de respuesta y excel correspondiente en el mes de mayo. Se adjunta Carpeta con Soportes</t>
  </si>
  <si>
    <t>https://ipsegovco-my.sharepoint.com/personal/planeacion_ipse_gov_co/_layouts/15/onedrive.aspx?id=%2Fpersonal%2Fplaneacion%5Fipse%5Fgov%5Fco%2FDocuments%2FPLANEACI%C3%93N%20INSTITUCIONAL%202025%2F2025%20PLANES%20DE%20ACCI%C3%93N%20AREAS%2F2025%20PLANEACI%C3%93N%20INSTITUCIONAL%2FSEGUNDO%20TRIMESTRE%2FSIRECI&amp;ct=1753134176981&amp;or=OWA%2DNT%2DMail&amp;ga=1</t>
  </si>
  <si>
    <t xml:space="preserve">GESTIÓN PROGRAMA DE TRANSPARENCIA </t>
  </si>
  <si>
    <t xml:space="preserve">1. Mediante correos y mesas de trabajo presentar los lineamientos del Decreto 1122 de 2024 Presidencia de la República /secretaria de Transparencia / relacionado con los Programas de Transparencia y Ética Pública, con el fin de lograr su implementación.  </t>
  </si>
  <si>
    <t xml:space="preserve">Correos electronicos 
actas de reunión </t>
  </si>
  <si>
    <t>Diomedes</t>
  </si>
  <si>
    <t>Se publico en la pagina web de la entidad el cronograma de implemantacion del programa de Transparencia y etica pu8blica</t>
  </si>
  <si>
    <t>https://ipse.gov.co/mapa-del-sitio/transparencia-ipse/planeacion/politicas-lineamientos-y-manuales/plan-antitramites/</t>
  </si>
  <si>
    <t>Se han realizado Mesas de trabajo con cada area y cada una ha realizado aportes significantes para el desarrollo del mismo.</t>
  </si>
  <si>
    <t>Correos electronicos  y actas de asistencia. Asistencia a jornadas de Capacitación quincenal con la Secretaria de Transparencia</t>
  </si>
  <si>
    <t>2. Elaborar con las áreas del plan de trabajo para desarrollar el programa de  transparencia y ética pública.</t>
  </si>
  <si>
    <t>Actas de reunión</t>
  </si>
  <si>
    <t>el dia 24-02-2025 se realizo reunion presencial con los lideres de procesos para organizar plan de trabajo.</t>
  </si>
  <si>
    <t>C:\Users\DIOMEDESALEJANDROANG\OneDrive - IPSE\DIOMEDES IPSE\IPSE\PROGRAMA DE TRANSPARENCIA</t>
  </si>
  <si>
    <t xml:space="preserve">Socialización y aceptación de Cronograma de trabajo y ejecución del mismo. </t>
  </si>
  <si>
    <t>https://ipsegovco-my.sharepoint.com/:x:/r/personal/planeacion_ipse_gov_co/_layouts/15/Doc.aspx?sourcedoc=%7BDDF07DCC-A289-45C7-A9CF-138B3909E5B1%7D&amp;file=Cronograma%20PTEP.xlsm&amp;action=default&amp;mobileredirect=true</t>
  </si>
  <si>
    <t>3. Presentación al Comité Institucional de Gestión y de Desempeño el preliminar del programa de transparencia y ética pública, elaborado con el apoyo de las áreas y el programa final aprobado con publicación en página web.</t>
  </si>
  <si>
    <t xml:space="preserve">Presentación del programa de trasparencia y ética pública </t>
  </si>
  <si>
    <t>Diomedes - Ana Doria</t>
  </si>
  <si>
    <t>Aplica para el segundo trimestre de 2025</t>
  </si>
  <si>
    <t xml:space="preserve">El Comité Institucional de Gestión y Desempeño podra realizar aprobación del Componnete Transversal el 11 de Agosto de 2025. El componnete Transversal fue publicado en la Web el día 02 de Julio de 2025 para someterlo a consulta pública durante 15 días calendario </t>
  </si>
  <si>
    <t xml:space="preserve">https://ipse.gov.co/blog/2025/07/02/componente-transversal-del-programa-de-transparencia-y-etica-publica-ptep/ </t>
  </si>
  <si>
    <t>4. Seguimiento al programa de transparencia y ética publica</t>
  </si>
  <si>
    <t xml:space="preserve">Correos electronicos (seguimiento) </t>
  </si>
  <si>
    <t>Diomedes - An Doria</t>
  </si>
  <si>
    <t>Aplica para el cuarto trimestre de 2026</t>
  </si>
  <si>
    <t>En este link se encuentra el avance del PTEP</t>
  </si>
  <si>
    <t>https://ipsegovco-my.sharepoint.com/personal/planeacion_ipse_gov_co/_layouts/15/onedrive.aspx?id=%2Fpersonal%2Fplaneacion%5Fipse%5Fgov%5Fco%2FDocuments%2FPLANEACIÓN%20INSTITUCIONAL%202025%2F2025%20PLANES%20DE%20ACCIÓN%20AREAS%2F2025%20PLANEACIÓN%20INSTITUCIONAL%2FSEGUNDO%20TRIMESTRE%2FPrograma%20de%20Transparecia%20y%20Ética%20Publica%20%2D%20PTEP&amp;ct=1753722241683&amp;or=OWA%2DNT%2DMail&amp;ga=1</t>
  </si>
  <si>
    <t xml:space="preserve">GESTIÓN DEL RIESGO </t>
  </si>
  <si>
    <t xml:space="preserve">1. Orientar la identificación, evaluación y control de los riesgos . </t>
  </si>
  <si>
    <t>Se realizaron reuniones con las diferentes areas para realizar el levantamiento de la matriz de riesgo 2025</t>
  </si>
  <si>
    <t>Correos electronicos  y actas de asistencia</t>
  </si>
  <si>
    <t>Se realizaron reuniones con las diferentes areas durante el primer semestre para realizar el levantamiento de la matriz de riesgo 2025</t>
  </si>
  <si>
    <t>2. Realizar seguimientos periódicos  a los controles de riesgo</t>
  </si>
  <si>
    <t xml:space="preserve">Correos electronicos y/o
actas de reunión </t>
  </si>
  <si>
    <t>Se solicitó a las diferentes áreas la realizacion del monitoreo y seguimiento a los diferentes riesgos al corte de abril de 2025</t>
  </si>
  <si>
    <t>Correos electronicos</t>
  </si>
  <si>
    <t>GESTIÓN DE PROYECTO DE INVERSIÓN</t>
  </si>
  <si>
    <t>1. Consolidar y revisar el  anteproyecto de presupuesto 2026, para inversión y realizar su presentación.</t>
  </si>
  <si>
    <t xml:space="preserve">Documento justificativo anteproyecto de presupuesto y su presentación . </t>
  </si>
  <si>
    <t>Angélica,  Freddy y Donaldo</t>
  </si>
  <si>
    <t xml:space="preserve">En trabajo conjunto, con el grupo de gestión financiera se consolido el anteproyecto de presupuesto 2026, tanto de funcionamiento como de inversión, e igualmente se ajustaron las observaciones realizadas por el Ministerio de Minas y EnergÍa en el mes de  marzo del 2025. Se adjunta correo trabajado con las áreas, y documento final enviado al MME. Solamente queda pendiente la presentación del anteproyecto de presupuesto 2026 ante el Consejo Directivo, para aprobación. </t>
  </si>
  <si>
    <t>https://ipsegovco-my.sharepoint.com/personal/planeacion_ipse_gov_co/_layouts/15/onedrive.aspx?id=%2Fpersonal%2Fplaneacion%5Fipse%5Fgov%5Fco%2FDocuments%2FPLANEACI%C3%93N%20INSTITUCIONAL%202025%2F2025%20PLANES%20DE%20ACCI%C3%93N%20AREAS%2F2025%20PLANEACI%C3%93N%20INSTITUCIONAL%2FSEGUNDO%20TRIMESTRE%2FAnteproyecto%20de%20Presupuesto%202026&amp;ct=1753134176981&amp;or=OWA%2DNT%2DMail&amp;ga=1</t>
  </si>
  <si>
    <t xml:space="preserve">Se realiza la presentación del anteproyecto de presupuesto 2026 ante el Consejo Directivo el 16-06-2025. Se adjunta presentaciones, e igualmente carpeta de anteproyecto de presupuesto. Se da cumplimiento al 100% </t>
  </si>
  <si>
    <t>https://ipsegovco-my.sharepoint.com/:p:/g/personal/angelicabecerra_ipse_gov_co/EU2AN4QHGzlBlHCRPQtT724BR3A7_7fyuYPY-TLgLM_o5Q?CID=1ea03efa-1258-51bb-14bb-360e24e92ac0
https://ipsegovco-my.sharepoint.com/:p:/g/personal/donaldoortiz_ipse_gov_co/EWDQZb2jShpKpfCMeRIGF1AB_5PvMNBTeGmknAhtnga1uw?CID=26e4742b-2b5b-1b9f-e462-73e95190bd1d
https://ipsegovco-my.sharepoint.com/personal/planeacion_ipse_gov_co/_layouts/15/onedrive.aspx?id=%2Fpersonal%2Fplaneacion%5Fipse%5Fgov%5Fco%2FDocuments%2FPLANEACI%C3%93N%20INSTITUCIONAL%202025%2F2025%20PLANES%20DE%20ACCI%C3%93N%20AREAS%2F2025%20PLANEACI%C3%93N%20INSTITUCIONAL%2FSEGUNDO%20TRIMESTRE%2FAnteproyecto%20de%20Presupuesto%202026&amp;ct=1753134176981&amp;or=OWA%2DNT%2DMail&amp;ga=1</t>
  </si>
  <si>
    <t xml:space="preserve">2.  Consolidar el  Marco de Gasto de Mediano Plazo MGMP, para los proyectos de inversión. </t>
  </si>
  <si>
    <t xml:space="preserve">Documento excel Marco de Gasto de Mediano Plazo con el componente de inversión. </t>
  </si>
  <si>
    <t xml:space="preserve">Alvaro </t>
  </si>
  <si>
    <t>Se realiza avance de gestión, en atención a la consolidación de los requerimientos y los lineamientos metodológicos, para la construcción del MGMP, de acuerdo con las instrucciones del Ministerio de Hacienda y Crédito Público MHCP y el MME</t>
  </si>
  <si>
    <t xml:space="preserve">De acuerdo al trabajo conjunto realizado, con el grupo de gestión financiera y los líderes y gestores de los proyectos de inversión, en atención a la consolidación de los requerimientos y los lineamientos metodológicos, para la construcción del MGMP, de acuerdo con las instrucciones del Ministerio de Hacienda y Crédito Público MHCP y el MME, se consolido documento excel y presentación del MGMP-2026-2029 y se presentó en reunión presencial en el MME el 20-05-2025. Se adjunta carpeta con los sopotes de trabajo y los correos enviados. En atención al avance del 10% del primer trimestre, con este 90% final, se logra el 100% de cumplimiento. </t>
  </si>
  <si>
    <t>https://ipsegovco-my.sharepoint.com/personal/planeacion_ipse_gov_co/_layouts/15/onedrive.aspx?id=%2Fpersonal%2Fplaneacion%5Fipse%5Fgov%5Fco%2FDocuments%2FPLANEACI%C3%93N%20INSTITUCIONAL%202025%2F2025%20PLANES%20DE%20ACCI%C3%93N%20AREAS%2F2025%20PLANEACI%C3%93N%20INSTITUCIONAL%2FSEGUNDO%20TRIMESTRE%2FMGMP%202026%2D2029&amp;ct=1753134176981&amp;or=OWA%2DNT%2DMail&amp;ga=1</t>
  </si>
  <si>
    <t xml:space="preserve">3. Apoyo metodológico en la formulación, actualización y modificación de los proyectos de inversión. Con los ajustes presupuestales PIIP. </t>
  </si>
  <si>
    <t xml:space="preserve">Reuniones presenciales y virtuales y soportes de modificación PIIP. </t>
  </si>
  <si>
    <t>Angélica y Freddy</t>
  </si>
  <si>
    <t xml:space="preserve">Se ha realizado el acompañamiento metodológico en la formulación, actualización y modificación de los proyectos de inversión, con los ajustes presupuestales PIIP, para el proyecto de Fortalecimiento Institucional, Proyecto de TIC y Proyecto Misional. Se tienen los documentos listos y cargados en la PIIP para el envío de la solicitud del proyecto de fortalecimiento institucional y en revisión el proyecto de TIC. 
El 29 de enero del 2025 se logró la actualización del proyecto misional con el ajuste a Decreto 2025 mediante solicitud No. EJ-AJ-ADL-211000-0002, ajustando costo de las actividades, regionalización y focalización, igualmente para este proyecto durante todo el mes de marzo se han realizado mesas de trabajo con el MME para actualización vigencia 2026 y ajustes de recursos por vigencia expirada 2025. </t>
  </si>
  <si>
    <t>https://mapainversiones.dnp.gov.co/Home/FichaProyectosMenuAllUsers?Bpin=202300000000311
Se adjunta carpeta Apoyo metodológio proyectos de inversión</t>
  </si>
  <si>
    <t xml:space="preserve">Se continua el acompañamiento metodológico en la formulación, actualización y modificación de los proyectos de inversión, con los ajustes presupuestales PIIP, para el proyecto de Fortalecimiento Institucional, Proyecto de TIC. Se tienen los documentos  en revisión para el proyecto de fortalecimiento institucional y en revisión el proyecto de TIC. </t>
  </si>
  <si>
    <t>(Soportes de correos electrónicos Alvaro y Freddy)</t>
  </si>
  <si>
    <t xml:space="preserve">4. Seguimiento al avance de los proyectos y su ejecución presupuestal, con los acuerdos de gestión. </t>
  </si>
  <si>
    <t xml:space="preserve">Soportes anexos de seguimiento mensual PIIP y presentaciones MME. </t>
  </si>
  <si>
    <t xml:space="preserve">Se realiza seguimiento a los cuatro proyectos de inversión de la entidad, proyecto de Comunicaciones, proyecto de Tic, proyecto de Fortalecimiento Institucional y proyecto Misional, en el mes de enero para el cierre del 2024, y los reportes de los avances de enero y febrero  del 2025. Se adjuntan los correos de solicitud de seguimiento y también se puede visualizar el avance en mapa inversiones. </t>
  </si>
  <si>
    <t>https://mapainversiones.dnp.gov.co/Home/FichaProyectosEstadisticasGenerales
Se adjunta carpeta Seguimiento Proyectos de Inversión</t>
  </si>
  <si>
    <t xml:space="preserve">Se realiza seguimiento a los cuatro proyectos de inversión de la entidad, proyecto de Comunicaciones, proyecto de Tic, proyecto de Fortalecimiento Institucional y proyecto Misional, en los reportes de los avances correspondientes a marzo, abril y mayo  del 2025. Se adjuntan los correos de solicitud de seguimiento y también se puede visualizar el avance en mapa inversiones. </t>
  </si>
  <si>
    <t>https://mapainversiones.dnp.gov.co/Home/FichaProyectosEstadisticasGenerales
https://ipsegovco-my.sharepoint.com/personal/planeacion_ipse_gov_co/_layouts/15/onedrive.aspx?id=%2Fpersonal%2Fplaneacion%5Fipse%5Fgov%5Fco%2FDocuments%2FPLANEACI%C3%93N%20INSTITUCIONAL%202025%2F2025%20PLANES%20DE%20ACCI%C3%93N%20AREAS%2F2025%20PLANEACI%C3%93N%20INSTITUCIONAL%2FSEGUNDO%20TRIMESTRE%2FSeguimiento%20Proyectos%20de%20Inversi%C3%B3n&amp;ct=1753134176981&amp;or=OWA%2DNT%2DMail&amp;ga=1</t>
  </si>
  <si>
    <t xml:space="preserve">GESTIÓN DE MEJORAMIENTO </t>
  </si>
  <si>
    <t xml:space="preserve">1. Orientar  la definición de los indicadores de gestión, revisar y hacer seguimiento al cumplimiento de metas. </t>
  </si>
  <si>
    <t xml:space="preserve">Matriz de indicadores </t>
  </si>
  <si>
    <t>Se realizaron mesas de trabajo con las diferentes areas para realizar el levantamiento de los indicadores de Gestion 2025</t>
  </si>
  <si>
    <t xml:space="preserve">Respecto al seguimiento se realiza semestralmente y se solicita a las ares en el mes de agosto para consolidación y analisis </t>
  </si>
  <si>
    <t xml:space="preserve">2. Asistencia técnica a los procesos sobre los lineamientos y prácticas  de mejora acorde al Sistema de Gestión Integrado (SGI) </t>
  </si>
  <si>
    <t>En la actualización de procesos y procedimientos como base para la Transformación Digital y el fortalecimiento del Sistema Integrado de Gestión (SIG). Se realizaron sesiones técnicas con ocho áreas estratégicas, consolidando la revisión y ajuste de más de 40 procedimientos, bajo criterios de estandarización, mejora de la trazabilidad de datos y alineación normativa. Se alcanzó un avance promedio superior al 50% en las áreas intervenidas, incorporando principios de digitalización, automatización e interoperabilidad en los procesos revisados.</t>
  </si>
  <si>
    <t>FORTALECIMIENTO INSTITUCIONAL 2025  Y  https://ipsegovco-my.sharepoint.com/:w:/g/personal/mariagarcia_ipse_gov_co/EQCFImZj1Q9JkdhvuwjRju8BzmUBGB3D1oMEV417Bi2X0g?e=doq9Vp</t>
  </si>
  <si>
    <t xml:space="preserve">3. Revisión y acompañamiento técnico a los procesos en  los aspectos principales  de las  acciones de mejora de acuerdo a los lineamientos del Sistema de Gestión Integrado. </t>
  </si>
  <si>
    <t>Durante el primer trimestre de 2025, se avanzó de manera importante en la actualización de procesos y procedimientos, una acción clave para impulsar la Transformación Digital y fortalecer el Sistema Integrado de Gestión (SIG) del IPSE. Se llevaron a cabo sesiones técnicas con ocho áreas estratégicas, logrando la revisión, ajuste y estandarización de más de 40 procedimientos. Este trabajo incorporó criterios de mejora en la trazabilidad de la información y alineación normativa. Se alcanzó un avance superior al 50% en las áreas intervenidas, integrando conceptos de digitalización, automatización e interoperabilidad, con lo cual se fortalecerá la eficiencia operativa, la capacidad institucional y se preparará el camino para la futura automatización de procesos.</t>
  </si>
  <si>
    <t>01042025informeavaceplaneacion.docx</t>
  </si>
  <si>
    <t xml:space="preserve">promedio </t>
  </si>
  <si>
    <t xml:space="preserve">Promedio </t>
  </si>
  <si>
    <t xml:space="preserve">PROMEDIO </t>
  </si>
  <si>
    <t xml:space="preserve">% cumplimiento segundo trimestre </t>
  </si>
  <si>
    <r>
      <t xml:space="preserve">SPE (93%)
</t>
    </r>
    <r>
      <rPr>
        <sz val="12"/>
        <color theme="1"/>
        <rFont val="Calibri"/>
        <family val="2"/>
        <scheme val="minor"/>
      </rPr>
      <t>scs</t>
    </r>
    <r>
      <rPr>
        <sz val="11"/>
        <color theme="1"/>
        <rFont val="Calibri"/>
        <family val="2"/>
        <scheme val="minor"/>
      </rPr>
      <t xml:space="preserve"> (9%)</t>
    </r>
  </si>
  <si>
    <t>SPE (100%)
COMUNICACIONES (31%)</t>
  </si>
  <si>
    <t>PLANEACIÓN INSTITUCIONAL (77%)
UCID (100%)
TSI (82%) 
JURIDICA (100%)
FINANCIERA (100%)
CONTROL INTERNO (68%)</t>
  </si>
  <si>
    <t>Durante el segundo trimestre del año, se continuó con el proceso de actualización documental institucional, alcanzando un total de 50 procedimientos revisados en coordinación con las áreas estratégicas. Como parte de este ejercicio, la Oficina Jurídica emitió los respectivos conceptos jurídicos, permitiendo surtir los ajustes necesarios a los documentos, de conformidad con los criterios normativos y de gestión institucional.
Adicionalmente, se realizó la publicación de 22 formatos actualizados correspondientes al proceso de Gestión Contractual, los cuales fueron revisados y alineados con los procedimientos vigentes, fortaleciendo así la estandarización documental y la coherencia técnica en los diferentes niveles del Sistema Integrado de Gestión.</t>
  </si>
  <si>
    <t xml:space="preserve">FORTALECIMIENTO INSTITUCIONAL 2025 . 
</t>
  </si>
  <si>
    <t xml:space="preserve">Durante el segundo trimestre de 2025 se revisaron y ajustaron 50 procedimientos institucionales con concepto jurídico favorable, se avanzó en un 66,6 % en caracterizaciones y en un 50 % en la depuración del inventario documental. Además, se publicaron 23 formatos actualizados, fortaleciendo la estandarización y coherencia del SIG.
</t>
  </si>
  <si>
    <t>https://ipsegovco-my.sharepoint.com/:w:/g/personal/planeacion_ipse_gov_co/EU-3jS7_nb9JovPLdNSS6SQBCti47pYWUpI9WnHHVck1Mw?e=g62uVC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</si>
</sst>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409]* #,##0.00_ ;_-[$$-409]* \-#,##0.00\ ;_-[$$-409]* &quot;-&quot;??_ ;_-@_ "/>
    <numFmt numFmtId="165" formatCode="_-[$$-240A]\ * #,##0_-;\-[$$-240A]\ * #,##0_-;_-[$$-240A]\ * &quot;-&quot;_-;_-@_-"/>
  </numFmts>
  <fonts count="99">
    <font>
      <sz val="11"/>
      <color theme="1"/>
      <name val="Calibri"/>
      <family val="2"/>
      <scheme val="minor"/>
    </font>
    <font>
      <sz val="11"/>
      <color theme="1"/>
      <name val="Calibri"/>
      <family val="2"/>
      <scheme val="minor"/>
    </font>
    <font>
      <sz val="10"/>
      <name val="Calibri"/>
      <family val="2"/>
      <scheme val="minor"/>
    </font>
    <font>
      <sz val="12"/>
      <color theme="1"/>
      <name val="Calibri"/>
      <family val="2"/>
      <scheme val="minor"/>
    </font>
    <font>
      <sz val="12"/>
      <name val="Calibri"/>
      <family val="2"/>
      <scheme val="minor"/>
    </font>
    <font>
      <u/>
      <sz val="11"/>
      <color theme="10"/>
      <name val="Calibri"/>
      <family val="2"/>
      <scheme val="minor"/>
    </font>
    <font>
      <b/>
      <sz val="24"/>
      <color rgb="FFFFFFFF"/>
      <name val="Book Antiqua"/>
      <family val="1"/>
    </font>
    <font>
      <sz val="10"/>
      <name val="Calibri"/>
      <family val="2"/>
    </font>
    <font>
      <sz val="24"/>
      <name val="Book Antiqua"/>
      <family val="1"/>
    </font>
    <font>
      <b/>
      <sz val="12"/>
      <color rgb="FF000000"/>
      <name val="Book Antiqua"/>
      <family val="1"/>
    </font>
    <font>
      <b/>
      <sz val="12"/>
      <color rgb="FFFFFFFF"/>
      <name val="Book Antiqua"/>
      <family val="1"/>
    </font>
    <font>
      <b/>
      <sz val="12"/>
      <name val="Book Antiqua"/>
      <family val="1"/>
    </font>
    <font>
      <sz val="12"/>
      <name val="Calibri"/>
      <family val="2"/>
    </font>
    <font>
      <b/>
      <sz val="10"/>
      <name val="Book Antiqua"/>
      <family val="1"/>
    </font>
    <font>
      <sz val="12"/>
      <name val="Arial"/>
    </font>
    <font>
      <sz val="12"/>
      <color rgb="FF000000"/>
      <name val="Arial"/>
    </font>
    <font>
      <b/>
      <sz val="12"/>
      <color theme="0"/>
      <name val="Arial"/>
      <family val="2"/>
    </font>
    <font>
      <b/>
      <sz val="12"/>
      <color rgb="FF000000"/>
      <name val="Arial"/>
      <family val="2"/>
    </font>
    <font>
      <b/>
      <sz val="24"/>
      <color theme="0"/>
      <name val="Book Antiqua"/>
      <family val="1"/>
    </font>
    <font>
      <sz val="12"/>
      <color rgb="FFFF0000"/>
      <name val="Arial"/>
    </font>
    <font>
      <sz val="10"/>
      <color rgb="FFFF0000"/>
      <name val="Calibri"/>
      <family val="2"/>
    </font>
    <font>
      <sz val="10"/>
      <name val="Book Antiqua"/>
      <family val="1"/>
    </font>
    <font>
      <b/>
      <sz val="12"/>
      <color rgb="FFFF0000"/>
      <name val="Arial"/>
    </font>
    <font>
      <b/>
      <sz val="11"/>
      <color rgb="FF000000"/>
      <name val="Calibri"/>
      <scheme val="minor"/>
    </font>
    <font>
      <sz val="11"/>
      <color rgb="FF000000"/>
      <name val="Calibri"/>
      <scheme val="minor"/>
    </font>
    <font>
      <b/>
      <sz val="11"/>
      <color rgb="FF4472C4"/>
      <name val="Calibri"/>
      <scheme val="minor"/>
    </font>
    <font>
      <b/>
      <sz val="11"/>
      <color rgb="FFED7D31"/>
      <name val="Calibri"/>
      <scheme val="minor"/>
    </font>
    <font>
      <b/>
      <sz val="11"/>
      <color rgb="FF5B9BD5"/>
      <name val="Calibri"/>
      <scheme val="minor"/>
    </font>
    <font>
      <sz val="10"/>
      <color rgb="FF000000"/>
      <name val="Calibri"/>
    </font>
    <font>
      <sz val="10"/>
      <color rgb="FF000000"/>
      <name val="Calibri"/>
      <family val="2"/>
    </font>
    <font>
      <b/>
      <sz val="12"/>
      <color theme="1"/>
      <name val="Arial"/>
    </font>
    <font>
      <sz val="12"/>
      <color theme="1"/>
      <name val="Arial"/>
    </font>
    <font>
      <sz val="10"/>
      <color theme="1"/>
      <name val="Book Antiqua"/>
      <family val="1"/>
    </font>
    <font>
      <u/>
      <sz val="11"/>
      <color theme="1"/>
      <name val="Calibri"/>
      <family val="2"/>
      <scheme val="minor"/>
    </font>
    <font>
      <sz val="10"/>
      <color theme="1"/>
      <name val="Calibri"/>
      <family val="2"/>
    </font>
    <font>
      <b/>
      <sz val="24"/>
      <color theme="0"/>
      <name val="Book Antiqua"/>
    </font>
    <font>
      <sz val="24"/>
      <name val="Book Antiqua"/>
    </font>
    <font>
      <b/>
      <sz val="12"/>
      <color rgb="FF000000"/>
      <name val="Book Antiqua"/>
    </font>
    <font>
      <b/>
      <sz val="12"/>
      <color rgb="FFFFFFFF"/>
      <name val="Book Antiqua"/>
    </font>
    <font>
      <b/>
      <sz val="12"/>
      <color rgb="FFFFFFFF"/>
      <name val="Arial"/>
      <family val="2"/>
    </font>
    <font>
      <b/>
      <sz val="12"/>
      <name val="Book Antiqua"/>
    </font>
    <font>
      <sz val="14"/>
      <name val="Calibri"/>
      <family val="2"/>
      <scheme val="minor"/>
    </font>
    <font>
      <sz val="14"/>
      <name val="Arial"/>
    </font>
    <font>
      <sz val="11"/>
      <name val="Arial"/>
    </font>
    <font>
      <b/>
      <sz val="10"/>
      <color rgb="FF000000"/>
      <name val="Arial"/>
    </font>
    <font>
      <sz val="10"/>
      <name val="Arial"/>
    </font>
    <font>
      <sz val="10"/>
      <color rgb="FF000000"/>
      <name val="Arial"/>
    </font>
    <font>
      <b/>
      <sz val="10"/>
      <name val="Arial"/>
    </font>
    <font>
      <b/>
      <sz val="24"/>
      <color theme="0"/>
      <name val="Arial"/>
    </font>
    <font>
      <sz val="24"/>
      <name val="Arial"/>
    </font>
    <font>
      <b/>
      <sz val="12"/>
      <color theme="1"/>
      <name val="Arial"/>
      <family val="2"/>
    </font>
    <font>
      <b/>
      <sz val="12"/>
      <color theme="0"/>
      <name val="Arial"/>
    </font>
    <font>
      <b/>
      <sz val="12"/>
      <color rgb="FFFFFFFF"/>
      <name val="Arial"/>
    </font>
    <font>
      <b/>
      <sz val="12"/>
      <color rgb="FFFFD966"/>
      <name val="Arial"/>
    </font>
    <font>
      <b/>
      <sz val="12"/>
      <color rgb="FF000000"/>
      <name val="Arial"/>
    </font>
    <font>
      <b/>
      <sz val="12"/>
      <color rgb="FFBF8F00"/>
      <name val="Arial"/>
    </font>
    <font>
      <sz val="14"/>
      <color theme="2" tint="-0.749992370372631"/>
      <name val="Calibri"/>
      <family val="2"/>
      <scheme val="minor"/>
    </font>
    <font>
      <sz val="11"/>
      <color rgb="FF000000"/>
      <name val="Calibri"/>
      <family val="2"/>
    </font>
    <font>
      <b/>
      <sz val="24"/>
      <color theme="1"/>
      <name val="Arial"/>
    </font>
    <font>
      <b/>
      <sz val="10"/>
      <color theme="0"/>
      <name val="Arial"/>
      <family val="2"/>
    </font>
    <font>
      <sz val="12"/>
      <name val="Arial"/>
      <family val="2"/>
    </font>
    <font>
      <sz val="24"/>
      <name val="Calibri"/>
      <family val="2"/>
      <scheme val="minor"/>
    </font>
    <font>
      <sz val="10"/>
      <name val="Arial"/>
      <family val="2"/>
    </font>
    <font>
      <b/>
      <sz val="10"/>
      <color rgb="FFFF0000"/>
      <name val="Calibri"/>
      <family val="2"/>
      <scheme val="minor"/>
    </font>
    <font>
      <b/>
      <sz val="10"/>
      <color rgb="FF000000"/>
      <name val="Calibri"/>
      <family val="2"/>
      <scheme val="minor"/>
    </font>
    <font>
      <sz val="10"/>
      <color rgb="FF000000"/>
      <name val="Calibri"/>
      <family val="2"/>
      <scheme val="minor"/>
    </font>
    <font>
      <sz val="10"/>
      <color rgb="FF000000"/>
      <name val="Calibri"/>
      <scheme val="minor"/>
    </font>
    <font>
      <i/>
      <sz val="10"/>
      <color rgb="FF000000"/>
      <name val="Calibri"/>
      <scheme val="minor"/>
    </font>
    <font>
      <u/>
      <sz val="11"/>
      <color theme="10"/>
      <name val="Calibri"/>
      <scheme val="minor"/>
    </font>
    <font>
      <u/>
      <sz val="11"/>
      <color rgb="FF0563C1"/>
      <name val="Calibri"/>
      <scheme val="minor"/>
    </font>
    <font>
      <b/>
      <sz val="13"/>
      <name val="Calibri"/>
      <family val="2"/>
      <scheme val="minor"/>
    </font>
    <font>
      <b/>
      <sz val="24"/>
      <color theme="0"/>
      <name val="Calibri"/>
      <family val="2"/>
      <scheme val="minor"/>
    </font>
    <font>
      <sz val="14"/>
      <name val="Calibri "/>
    </font>
    <font>
      <sz val="14"/>
      <color theme="1"/>
      <name val="Calibri "/>
    </font>
    <font>
      <sz val="10"/>
      <name val="Calibri"/>
      <scheme val="minor"/>
    </font>
    <font>
      <sz val="10"/>
      <color rgb="FFFF0000"/>
      <name val="Calibri"/>
      <scheme val="minor"/>
    </font>
    <font>
      <sz val="10"/>
      <color rgb="FFFF0000"/>
      <name val="Calibri"/>
      <family val="2"/>
      <scheme val="minor"/>
    </font>
    <font>
      <sz val="10"/>
      <color theme="1"/>
      <name val="Calibri"/>
      <family val="2"/>
      <scheme val="minor"/>
    </font>
    <font>
      <b/>
      <sz val="10"/>
      <color rgb="FF000000"/>
      <name val="Calibri"/>
      <scheme val="minor"/>
    </font>
    <font>
      <sz val="24"/>
      <color theme="0"/>
      <name val="Calibri"/>
      <family val="2"/>
      <scheme val="minor"/>
    </font>
    <font>
      <sz val="24"/>
      <name val="Calibri"/>
      <family val="2"/>
    </font>
    <font>
      <sz val="10"/>
      <color rgb="FF002060"/>
      <name val="Arial Nova"/>
      <family val="2"/>
    </font>
    <font>
      <sz val="10"/>
      <color rgb="FF000000"/>
      <name val="Calibri"/>
      <family val="2"/>
      <charset val="1"/>
    </font>
    <font>
      <b/>
      <sz val="24"/>
      <color theme="1"/>
      <name val="Book Antiqua"/>
    </font>
    <font>
      <sz val="12"/>
      <color rgb="FF242424"/>
      <name val="Arial"/>
    </font>
    <font>
      <b/>
      <sz val="11"/>
      <color rgb="FF595959"/>
      <name val="Calibri"/>
      <family val="2"/>
      <scheme val="minor"/>
    </font>
    <font>
      <b/>
      <sz val="11"/>
      <color rgb="FF000000"/>
      <name val="Calibri"/>
      <family val="2"/>
      <scheme val="minor"/>
    </font>
    <font>
      <sz val="11"/>
      <color rgb="FF000000"/>
      <name val="Calibri"/>
      <family val="2"/>
      <scheme val="minor"/>
    </font>
    <font>
      <sz val="12"/>
      <color rgb="FF000000"/>
      <name val="Arial"/>
      <family val="2"/>
    </font>
    <font>
      <sz val="12"/>
      <color theme="1"/>
      <name val="Arial"/>
      <family val="2"/>
    </font>
    <font>
      <u/>
      <sz val="11"/>
      <color theme="10"/>
      <name val="Arial"/>
      <family val="2"/>
    </font>
    <font>
      <sz val="10"/>
      <color rgb="FF000000"/>
      <name val="Arial"/>
      <family val="2"/>
    </font>
    <font>
      <sz val="10"/>
      <color theme="1"/>
      <name val="Arial"/>
      <family val="2"/>
    </font>
    <font>
      <sz val="10"/>
      <color rgb="FFFF0000"/>
      <name val="Arial"/>
      <family val="2"/>
    </font>
    <font>
      <sz val="8"/>
      <name val="Arial"/>
      <family val="2"/>
    </font>
    <font>
      <sz val="8"/>
      <color theme="1"/>
      <name val="Arial"/>
      <family val="2"/>
    </font>
    <font>
      <b/>
      <sz val="12"/>
      <color rgb="FFFF0000"/>
      <name val="Arial"/>
      <family val="2"/>
    </font>
    <font>
      <u/>
      <sz val="9"/>
      <color theme="10"/>
      <name val="Arial"/>
      <family val="2"/>
    </font>
    <font>
      <u/>
      <sz val="12"/>
      <color theme="10"/>
      <name val="Arial"/>
      <family val="2"/>
    </font>
  </fonts>
  <fills count="27">
    <fill>
      <patternFill patternType="none"/>
    </fill>
    <fill>
      <patternFill patternType="gray125"/>
    </fill>
    <fill>
      <patternFill patternType="solid">
        <fgColor rgb="FF2F75B5"/>
        <bgColor rgb="FF000000"/>
      </patternFill>
    </fill>
    <fill>
      <patternFill patternType="solid">
        <fgColor rgb="FFD6DCE4"/>
        <bgColor rgb="FF000000"/>
      </patternFill>
    </fill>
    <fill>
      <patternFill patternType="solid">
        <fgColor rgb="FFE7E6E6"/>
        <bgColor rgb="FF000000"/>
      </patternFill>
    </fill>
    <fill>
      <patternFill patternType="solid">
        <fgColor rgb="FFFFFFFF"/>
        <bgColor rgb="FF000000"/>
      </patternFill>
    </fill>
    <fill>
      <patternFill patternType="solid">
        <fgColor theme="0"/>
        <bgColor indexed="64"/>
      </patternFill>
    </fill>
    <fill>
      <patternFill patternType="solid">
        <fgColor theme="2"/>
        <bgColor indexed="64"/>
      </patternFill>
    </fill>
    <fill>
      <patternFill patternType="solid">
        <fgColor theme="4" tint="-0.249977111117893"/>
        <bgColor rgb="FF000000"/>
      </patternFill>
    </fill>
    <fill>
      <patternFill patternType="solid">
        <fgColor rgb="FFCAEDFB"/>
        <bgColor rgb="FF000000"/>
      </patternFill>
    </fill>
    <fill>
      <patternFill patternType="solid">
        <fgColor theme="1" tint="0.499984740745262"/>
        <bgColor indexed="64"/>
      </patternFill>
    </fill>
    <fill>
      <patternFill patternType="solid">
        <fgColor rgb="FFFFFF0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7" tint="-0.249977111117893"/>
        <bgColor indexed="64"/>
      </patternFill>
    </fill>
    <fill>
      <patternFill patternType="solid">
        <fgColor theme="4" tint="-0.49998474074526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C9C9C9"/>
        <bgColor rgb="FF000000"/>
      </patternFill>
    </fill>
    <fill>
      <patternFill patternType="solid">
        <fgColor rgb="FF0070C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rgb="FF000000"/>
      </patternFill>
    </fill>
    <fill>
      <patternFill patternType="solid">
        <fgColor rgb="FFD0CECE"/>
        <bgColor rgb="FF000000"/>
      </patternFill>
    </fill>
  </fills>
  <borders count="45">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thin">
        <color rgb="FF000000"/>
      </left>
      <right style="thin">
        <color rgb="FF000000"/>
      </right>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indexed="64"/>
      </top>
      <bottom/>
      <diagonal/>
    </border>
    <border>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medium">
        <color indexed="64"/>
      </right>
      <top style="medium">
        <color indexed="64"/>
      </top>
      <bottom/>
      <diagonal/>
    </border>
    <border>
      <left style="thin">
        <color rgb="FF000000"/>
      </left>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thin">
        <color indexed="64"/>
      </bottom>
      <diagonal/>
    </border>
  </borders>
  <cellStyleXfs count="8">
    <xf numFmtId="0" fontId="0" fillId="0" borderId="0"/>
    <xf numFmtId="0" fontId="1" fillId="0" borderId="0"/>
    <xf numFmtId="0" fontId="3" fillId="0" borderId="0"/>
    <xf numFmtId="0" fontId="1" fillId="0" borderId="0"/>
    <xf numFmtId="9" fontId="1"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cellStyleXfs>
  <cellXfs count="500">
    <xf numFmtId="0" fontId="0" fillId="0" borderId="0" xfId="0"/>
    <xf numFmtId="0" fontId="2" fillId="0" borderId="0" xfId="1" applyFont="1" applyAlignment="1">
      <alignment horizontal="center" vertical="center" wrapText="1"/>
    </xf>
    <xf numFmtId="0" fontId="4" fillId="0" borderId="0" xfId="1" applyFont="1" applyAlignment="1">
      <alignment horizontal="center" vertical="center" wrapText="1"/>
    </xf>
    <xf numFmtId="0" fontId="7"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7" fillId="0" borderId="4" xfId="0" applyFont="1" applyBorder="1" applyAlignment="1">
      <alignment wrapText="1"/>
    </xf>
    <xf numFmtId="0" fontId="2" fillId="0" borderId="4" xfId="1" applyFont="1" applyBorder="1" applyAlignment="1">
      <alignment horizontal="center" vertical="center" wrapText="1"/>
    </xf>
    <xf numFmtId="0" fontId="10" fillId="2" borderId="7" xfId="0" applyFont="1" applyFill="1" applyBorder="1" applyAlignment="1">
      <alignment vertical="center" wrapText="1"/>
    </xf>
    <xf numFmtId="0" fontId="10" fillId="2" borderId="8" xfId="0" applyFont="1" applyFill="1" applyBorder="1" applyAlignment="1">
      <alignment vertical="center" wrapText="1"/>
    </xf>
    <xf numFmtId="0" fontId="10" fillId="2" borderId="9" xfId="0" applyFont="1" applyFill="1" applyBorder="1" applyAlignment="1">
      <alignment vertical="center"/>
    </xf>
    <xf numFmtId="0" fontId="9" fillId="7" borderId="5" xfId="0" applyFont="1" applyFill="1" applyBorder="1" applyAlignment="1">
      <alignment vertical="center" wrapText="1"/>
    </xf>
    <xf numFmtId="0" fontId="9" fillId="7" borderId="6" xfId="0" applyFont="1" applyFill="1" applyBorder="1" applyAlignment="1">
      <alignment vertical="center" wrapText="1"/>
    </xf>
    <xf numFmtId="164" fontId="16" fillId="8" borderId="13" xfId="0" applyNumberFormat="1" applyFont="1" applyFill="1" applyBorder="1" applyAlignment="1">
      <alignment vertical="center" wrapText="1"/>
    </xf>
    <xf numFmtId="0" fontId="17" fillId="9" borderId="15" xfId="0" applyFont="1" applyFill="1" applyBorder="1" applyAlignment="1">
      <alignment horizontal="center" vertical="center" wrapText="1"/>
    </xf>
    <xf numFmtId="0" fontId="15" fillId="6" borderId="4" xfId="0" applyFont="1" applyFill="1" applyBorder="1" applyAlignment="1">
      <alignment vertical="center" wrapText="1"/>
    </xf>
    <xf numFmtId="0" fontId="15" fillId="6" borderId="4" xfId="0" applyFont="1" applyFill="1" applyBorder="1" applyAlignment="1">
      <alignment horizontal="center" vertical="center" wrapText="1"/>
    </xf>
    <xf numFmtId="0" fontId="14" fillId="6" borderId="4" xfId="0" applyFont="1" applyFill="1" applyBorder="1" applyAlignment="1">
      <alignment horizontal="center" vertical="center" wrapText="1"/>
    </xf>
    <xf numFmtId="164" fontId="14" fillId="6" borderId="4" xfId="0" applyNumberFormat="1" applyFont="1" applyFill="1" applyBorder="1" applyAlignment="1">
      <alignment vertical="center" wrapText="1"/>
    </xf>
    <xf numFmtId="0" fontId="7" fillId="0" borderId="4" xfId="0" applyFont="1" applyBorder="1" applyAlignment="1">
      <alignment horizontal="center"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0" xfId="0" applyFont="1" applyFill="1" applyBorder="1" applyAlignment="1">
      <alignment vertical="center" wrapText="1"/>
    </xf>
    <xf numFmtId="0" fontId="9" fillId="4" borderId="11" xfId="0" applyFont="1" applyFill="1" applyBorder="1" applyAlignment="1">
      <alignment vertical="center" wrapText="1"/>
    </xf>
    <xf numFmtId="0" fontId="14" fillId="6" borderId="16"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20" fillId="0" borderId="4" xfId="0" applyFont="1" applyBorder="1" applyAlignment="1">
      <alignment horizontal="center" vertical="center" wrapText="1"/>
    </xf>
    <xf numFmtId="164" fontId="14" fillId="6" borderId="4" xfId="0" applyNumberFormat="1" applyFont="1" applyFill="1" applyBorder="1" applyAlignment="1">
      <alignment vertical="center"/>
    </xf>
    <xf numFmtId="0" fontId="15" fillId="6" borderId="4" xfId="0" applyFont="1" applyFill="1" applyBorder="1" applyAlignment="1">
      <alignment horizontal="center" vertical="center"/>
    </xf>
    <xf numFmtId="1" fontId="13" fillId="5" borderId="4" xfId="0" applyNumberFormat="1" applyFont="1" applyFill="1" applyBorder="1" applyAlignment="1">
      <alignment horizontal="center" vertical="center"/>
    </xf>
    <xf numFmtId="0" fontId="2" fillId="0" borderId="0" xfId="1" applyFont="1" applyAlignment="1">
      <alignment horizontal="center" vertical="center"/>
    </xf>
    <xf numFmtId="0" fontId="13" fillId="0" borderId="0" xfId="0" applyFont="1" applyAlignment="1">
      <alignment vertical="center"/>
    </xf>
    <xf numFmtId="0" fontId="13" fillId="0" borderId="4" xfId="0" applyFont="1" applyBorder="1" applyAlignment="1">
      <alignment vertical="center"/>
    </xf>
    <xf numFmtId="0" fontId="7" fillId="0" borderId="0" xfId="0" applyFont="1" applyAlignment="1">
      <alignment vertical="center"/>
    </xf>
    <xf numFmtId="1" fontId="7" fillId="0" borderId="4" xfId="0" applyNumberFormat="1" applyFont="1" applyBorder="1" applyAlignment="1">
      <alignment horizontal="center" vertical="center" wrapText="1"/>
    </xf>
    <xf numFmtId="0" fontId="14" fillId="0" borderId="2" xfId="0" applyFont="1" applyBorder="1" applyAlignment="1">
      <alignment vertical="center"/>
    </xf>
    <xf numFmtId="0" fontId="14" fillId="0" borderId="5" xfId="0" applyFont="1" applyBorder="1" applyAlignment="1">
      <alignment vertical="center"/>
    </xf>
    <xf numFmtId="0" fontId="14" fillId="0" borderId="12" xfId="0" applyFont="1" applyBorder="1" applyAlignment="1">
      <alignment vertical="center"/>
    </xf>
    <xf numFmtId="0" fontId="2" fillId="0" borderId="0" xfId="1" applyFont="1" applyAlignment="1">
      <alignment vertical="center" wrapText="1"/>
    </xf>
    <xf numFmtId="0" fontId="9" fillId="7" borderId="6" xfId="0" applyFont="1" applyFill="1" applyBorder="1" applyAlignment="1">
      <alignment horizontal="center" vertical="center" wrapText="1"/>
    </xf>
    <xf numFmtId="9" fontId="2" fillId="0" borderId="4" xfId="1" applyNumberFormat="1" applyFont="1" applyBorder="1" applyAlignment="1">
      <alignment horizontal="center" vertical="center" wrapText="1"/>
    </xf>
    <xf numFmtId="0" fontId="21" fillId="0" borderId="4" xfId="0" applyFont="1" applyBorder="1" applyAlignment="1">
      <alignment vertical="center" wrapText="1"/>
    </xf>
    <xf numFmtId="0" fontId="19" fillId="11" borderId="4" xfId="0" applyFont="1" applyFill="1" applyBorder="1" applyAlignment="1">
      <alignment horizontal="center" vertical="center" wrapText="1"/>
    </xf>
    <xf numFmtId="0" fontId="0" fillId="0" borderId="0" xfId="0" applyAlignment="1">
      <alignment vertical="top" wrapText="1"/>
    </xf>
    <xf numFmtId="0" fontId="23" fillId="0" borderId="0" xfId="0" applyFont="1" applyAlignment="1">
      <alignment vertical="top" wrapText="1"/>
    </xf>
    <xf numFmtId="0" fontId="5" fillId="0" borderId="4" xfId="5" applyBorder="1" applyAlignment="1">
      <alignment horizontal="center" vertical="center" wrapText="1"/>
    </xf>
    <xf numFmtId="164" fontId="13" fillId="0" borderId="4" xfId="0" applyNumberFormat="1" applyFont="1" applyBorder="1" applyAlignment="1">
      <alignment vertical="center"/>
    </xf>
    <xf numFmtId="0" fontId="13" fillId="0" borderId="4" xfId="0" applyFont="1" applyBorder="1" applyAlignment="1">
      <alignment horizontal="center" vertical="center"/>
    </xf>
    <xf numFmtId="0" fontId="5" fillId="0" borderId="0" xfId="5" applyAlignment="1">
      <alignment horizontal="center" vertical="center"/>
    </xf>
    <xf numFmtId="0" fontId="5" fillId="0" borderId="4" xfId="5" applyBorder="1" applyAlignment="1">
      <alignment horizontal="center" vertical="center"/>
    </xf>
    <xf numFmtId="0" fontId="7" fillId="0" borderId="18" xfId="0" applyFont="1" applyBorder="1" applyAlignment="1">
      <alignment horizontal="center" vertical="center" wrapText="1"/>
    </xf>
    <xf numFmtId="0" fontId="7" fillId="0" borderId="19" xfId="0" applyFont="1" applyBorder="1" applyAlignment="1">
      <alignment wrapText="1"/>
    </xf>
    <xf numFmtId="0" fontId="29" fillId="0" borderId="4" xfId="0" applyFont="1" applyBorder="1" applyAlignment="1">
      <alignment wrapText="1"/>
    </xf>
    <xf numFmtId="0" fontId="5" fillId="0" borderId="4" xfId="5" applyBorder="1" applyAlignment="1">
      <alignment wrapText="1"/>
    </xf>
    <xf numFmtId="0" fontId="15" fillId="0" borderId="0" xfId="0" applyFont="1"/>
    <xf numFmtId="0" fontId="30" fillId="0" borderId="4" xfId="0" applyFont="1" applyBorder="1" applyAlignment="1">
      <alignment horizontal="center" vertical="center"/>
    </xf>
    <xf numFmtId="9" fontId="30" fillId="0" borderId="4" xfId="0" applyNumberFormat="1" applyFont="1" applyBorder="1" applyAlignment="1">
      <alignment horizontal="center" vertical="center"/>
    </xf>
    <xf numFmtId="165" fontId="30" fillId="0" borderId="18" xfId="0" applyNumberFormat="1" applyFont="1" applyBorder="1" applyAlignment="1">
      <alignment horizontal="center" vertical="center"/>
    </xf>
    <xf numFmtId="0" fontId="31" fillId="0" borderId="18" xfId="0" applyFont="1" applyBorder="1" applyAlignment="1">
      <alignment vertical="center" wrapText="1"/>
    </xf>
    <xf numFmtId="0" fontId="31" fillId="0" borderId="4" xfId="0" applyFont="1" applyBorder="1" applyAlignment="1">
      <alignment horizontal="center" vertical="center" wrapText="1"/>
    </xf>
    <xf numFmtId="9" fontId="30" fillId="0" borderId="4" xfId="0" applyNumberFormat="1" applyFont="1" applyBorder="1" applyAlignment="1">
      <alignment horizontal="center" vertical="center" wrapText="1"/>
    </xf>
    <xf numFmtId="165" fontId="30" fillId="0" borderId="18" xfId="0" applyNumberFormat="1" applyFont="1" applyBorder="1" applyAlignment="1">
      <alignment horizontal="center" vertical="center" wrapText="1"/>
    </xf>
    <xf numFmtId="165" fontId="30" fillId="0" borderId="4" xfId="0" applyNumberFormat="1" applyFont="1" applyBorder="1" applyAlignment="1">
      <alignment horizontal="center" vertical="center" wrapText="1"/>
    </xf>
    <xf numFmtId="0" fontId="31" fillId="0" borderId="20" xfId="0" applyFont="1" applyBorder="1" applyAlignment="1">
      <alignment vertical="center" wrapText="1"/>
    </xf>
    <xf numFmtId="0" fontId="31" fillId="0" borderId="4" xfId="0" applyFont="1" applyBorder="1" applyAlignment="1">
      <alignment vertical="center" wrapText="1"/>
    </xf>
    <xf numFmtId="0" fontId="34" fillId="0" borderId="4" xfId="0" applyFont="1" applyBorder="1" applyAlignment="1">
      <alignment wrapText="1"/>
    </xf>
    <xf numFmtId="49" fontId="37" fillId="14" borderId="23" xfId="2" applyNumberFormat="1" applyFont="1" applyFill="1" applyBorder="1" applyAlignment="1">
      <alignment horizontal="center" vertical="center" wrapText="1"/>
    </xf>
    <xf numFmtId="49" fontId="37" fillId="14" borderId="24" xfId="2" applyNumberFormat="1" applyFont="1" applyFill="1" applyBorder="1" applyAlignment="1">
      <alignment horizontal="center" vertical="center" wrapText="1"/>
    </xf>
    <xf numFmtId="49" fontId="37" fillId="14" borderId="25" xfId="2" applyNumberFormat="1" applyFont="1" applyFill="1" applyBorder="1" applyAlignment="1">
      <alignment horizontal="center" vertical="center" wrapText="1"/>
    </xf>
    <xf numFmtId="49" fontId="37" fillId="14" borderId="7" xfId="2" applyNumberFormat="1" applyFont="1" applyFill="1" applyBorder="1" applyAlignment="1">
      <alignment horizontal="center" vertical="center" wrapText="1"/>
    </xf>
    <xf numFmtId="49" fontId="37" fillId="14" borderId="2" xfId="2" applyNumberFormat="1" applyFont="1" applyFill="1" applyBorder="1" applyAlignment="1">
      <alignment horizontal="center" vertical="center" wrapText="1"/>
    </xf>
    <xf numFmtId="49" fontId="37" fillId="14" borderId="13" xfId="2" applyNumberFormat="1" applyFont="1" applyFill="1" applyBorder="1" applyAlignment="1">
      <alignment horizontal="center" vertical="center" wrapText="1"/>
    </xf>
    <xf numFmtId="0" fontId="38" fillId="2" borderId="4"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38" fillId="2" borderId="26" xfId="0" applyFont="1" applyFill="1" applyBorder="1" applyAlignment="1">
      <alignment horizontal="center" vertical="center"/>
    </xf>
    <xf numFmtId="0" fontId="38" fillId="2" borderId="27" xfId="0" applyFont="1" applyFill="1" applyBorder="1" applyAlignment="1">
      <alignment horizontal="center" vertical="center"/>
    </xf>
    <xf numFmtId="0" fontId="38" fillId="2" borderId="28" xfId="0" applyFont="1" applyFill="1" applyBorder="1" applyAlignment="1">
      <alignment horizontal="center" vertical="center"/>
    </xf>
    <xf numFmtId="0" fontId="40" fillId="0" borderId="0" xfId="1" applyFont="1" applyAlignment="1">
      <alignment horizontal="center" vertical="center" wrapText="1"/>
    </xf>
    <xf numFmtId="0" fontId="37" fillId="7" borderId="10" xfId="0" applyFont="1" applyFill="1" applyBorder="1" applyAlignment="1">
      <alignment horizontal="center" vertical="center" wrapText="1"/>
    </xf>
    <xf numFmtId="0" fontId="41" fillId="6" borderId="29" xfId="1" applyFont="1" applyFill="1" applyBorder="1" applyAlignment="1">
      <alignment horizontal="left" vertical="center" wrapText="1" indent="1"/>
    </xf>
    <xf numFmtId="49" fontId="41" fillId="6" borderId="29" xfId="2" applyNumberFormat="1" applyFont="1" applyFill="1" applyBorder="1" applyAlignment="1">
      <alignment horizontal="center" vertical="center" wrapText="1"/>
    </xf>
    <xf numFmtId="0" fontId="15" fillId="0" borderId="20" xfId="1" applyFont="1" applyBorder="1" applyAlignment="1">
      <alignment horizontal="center" vertical="center" wrapText="1"/>
    </xf>
    <xf numFmtId="0" fontId="14" fillId="0" borderId="19" xfId="1" applyFont="1" applyBorder="1" applyAlignment="1">
      <alignment horizontal="center" vertical="center" wrapText="1"/>
    </xf>
    <xf numFmtId="0" fontId="14" fillId="0" borderId="16" xfId="1" applyFont="1" applyBorder="1" applyAlignment="1">
      <alignment horizontal="center" vertical="center" wrapText="1"/>
    </xf>
    <xf numFmtId="0" fontId="14" fillId="0" borderId="4" xfId="1" applyFont="1" applyBorder="1" applyAlignment="1">
      <alignment horizontal="center" vertical="center" wrapText="1"/>
    </xf>
    <xf numFmtId="0" fontId="31" fillId="0" borderId="4" xfId="0" applyFont="1" applyBorder="1" applyAlignment="1">
      <alignment horizontal="center" vertical="center"/>
    </xf>
    <xf numFmtId="0" fontId="42" fillId="0" borderId="4" xfId="1" applyFont="1" applyBorder="1" applyAlignment="1">
      <alignment horizontal="center" vertical="center" wrapText="1"/>
    </xf>
    <xf numFmtId="9" fontId="41" fillId="0" borderId="4" xfId="1" applyNumberFormat="1" applyFont="1" applyBorder="1" applyAlignment="1">
      <alignment horizontal="center" vertical="center" wrapText="1"/>
    </xf>
    <xf numFmtId="0" fontId="41" fillId="0" borderId="4" xfId="1" applyFont="1" applyBorder="1" applyAlignment="1">
      <alignment horizontal="center" vertical="center" wrapText="1"/>
    </xf>
    <xf numFmtId="0" fontId="41" fillId="6" borderId="30" xfId="1" applyFont="1" applyFill="1" applyBorder="1" applyAlignment="1">
      <alignment horizontal="left" vertical="center" wrapText="1" indent="1"/>
    </xf>
    <xf numFmtId="49" fontId="41" fillId="6" borderId="30" xfId="2" applyNumberFormat="1" applyFont="1" applyFill="1" applyBorder="1" applyAlignment="1">
      <alignment horizontal="center" vertical="center" wrapText="1"/>
    </xf>
    <xf numFmtId="0" fontId="15" fillId="0" borderId="18" xfId="1" applyFont="1" applyBorder="1" applyAlignment="1">
      <alignment horizontal="center" vertical="center" wrapText="1"/>
    </xf>
    <xf numFmtId="9" fontId="14" fillId="0" borderId="19" xfId="1" applyNumberFormat="1" applyFont="1" applyBorder="1" applyAlignment="1">
      <alignment horizontal="center" vertical="center" wrapText="1"/>
    </xf>
    <xf numFmtId="9" fontId="14" fillId="0" borderId="4" xfId="1" applyNumberFormat="1" applyFont="1" applyBorder="1" applyAlignment="1">
      <alignment horizontal="center" vertical="center" wrapText="1"/>
    </xf>
    <xf numFmtId="0" fontId="43" fillId="0" borderId="4" xfId="1" applyFont="1" applyBorder="1" applyAlignment="1">
      <alignment horizontal="center" vertical="center" wrapText="1"/>
    </xf>
    <xf numFmtId="9" fontId="43" fillId="0" borderId="4" xfId="1" applyNumberFormat="1" applyFont="1" applyBorder="1" applyAlignment="1">
      <alignment horizontal="center" vertical="center" wrapText="1"/>
    </xf>
    <xf numFmtId="0" fontId="5" fillId="0" borderId="4" xfId="5" applyBorder="1" applyAlignment="1">
      <alignment horizontal="center" vertical="top" wrapText="1"/>
    </xf>
    <xf numFmtId="0" fontId="37" fillId="14" borderId="2" xfId="2" applyFont="1" applyFill="1" applyBorder="1" applyAlignment="1">
      <alignment horizontal="center" vertical="center" wrapText="1"/>
    </xf>
    <xf numFmtId="0" fontId="38" fillId="2" borderId="2" xfId="0" applyFont="1" applyFill="1" applyBorder="1" applyAlignment="1">
      <alignment vertical="center" wrapText="1"/>
    </xf>
    <xf numFmtId="0" fontId="38" fillId="2" borderId="31" xfId="0" applyFont="1" applyFill="1" applyBorder="1" applyAlignment="1">
      <alignment vertical="center"/>
    </xf>
    <xf numFmtId="0" fontId="37" fillId="7" borderId="15" xfId="0" applyFont="1" applyFill="1" applyBorder="1" applyAlignment="1">
      <alignment horizontal="center" vertical="center" wrapText="1"/>
    </xf>
    <xf numFmtId="0" fontId="37" fillId="7" borderId="15" xfId="0" applyFont="1" applyFill="1" applyBorder="1" applyAlignment="1">
      <alignment vertical="center" wrapText="1"/>
    </xf>
    <xf numFmtId="0" fontId="14" fillId="6" borderId="4" xfId="1" applyFont="1" applyFill="1" applyBorder="1" applyAlignment="1">
      <alignment horizontal="center" vertical="center" wrapText="1"/>
    </xf>
    <xf numFmtId="0" fontId="44" fillId="6" borderId="4" xfId="0" applyFont="1" applyFill="1" applyBorder="1" applyAlignment="1">
      <alignment horizontal="center" vertical="center" wrapText="1"/>
    </xf>
    <xf numFmtId="0" fontId="45" fillId="6" borderId="4" xfId="1" applyFont="1" applyFill="1" applyBorder="1" applyAlignment="1">
      <alignment horizontal="center" vertical="center" wrapText="1"/>
    </xf>
    <xf numFmtId="0" fontId="44" fillId="6" borderId="4" xfId="0" applyFont="1" applyFill="1" applyBorder="1" applyAlignment="1">
      <alignment horizontal="center" vertical="center"/>
    </xf>
    <xf numFmtId="0" fontId="45" fillId="0" borderId="0" xfId="1" applyFont="1" applyAlignment="1">
      <alignment horizontal="center" vertical="center" wrapText="1"/>
    </xf>
    <xf numFmtId="0" fontId="45" fillId="0" borderId="15" xfId="1" applyFont="1" applyBorder="1" applyAlignment="1">
      <alignment horizontal="center" vertical="center" wrapText="1"/>
    </xf>
    <xf numFmtId="9" fontId="45" fillId="0" borderId="4" xfId="1" applyNumberFormat="1" applyFont="1" applyBorder="1" applyAlignment="1">
      <alignment horizontal="center" vertical="center" wrapText="1"/>
    </xf>
    <xf numFmtId="0" fontId="46" fillId="0" borderId="15" xfId="1" applyFont="1" applyBorder="1" applyAlignment="1">
      <alignment horizontal="center" vertical="center" wrapText="1"/>
    </xf>
    <xf numFmtId="0" fontId="47" fillId="6" borderId="4" xfId="1" applyFont="1" applyFill="1" applyBorder="1" applyAlignment="1">
      <alignment horizontal="center" vertical="center" wrapText="1"/>
    </xf>
    <xf numFmtId="0" fontId="45" fillId="0" borderId="4" xfId="1" applyFont="1" applyBorder="1" applyAlignment="1">
      <alignment horizontal="center" vertical="center" wrapText="1"/>
    </xf>
    <xf numFmtId="0" fontId="47" fillId="6" borderId="15" xfId="1" applyFont="1" applyFill="1" applyBorder="1" applyAlignment="1">
      <alignment horizontal="center" vertical="center" wrapText="1"/>
    </xf>
    <xf numFmtId="0" fontId="45" fillId="6" borderId="15" xfId="1" applyFont="1" applyFill="1" applyBorder="1" applyAlignment="1">
      <alignment horizontal="center" vertical="center" wrapText="1"/>
    </xf>
    <xf numFmtId="0" fontId="45" fillId="6" borderId="18" xfId="1" applyFont="1" applyFill="1" applyBorder="1" applyAlignment="1">
      <alignment horizontal="center" vertical="center" wrapText="1"/>
    </xf>
    <xf numFmtId="49" fontId="50" fillId="16" borderId="2" xfId="2" applyNumberFormat="1" applyFont="1" applyFill="1" applyBorder="1" applyAlignment="1">
      <alignment horizontal="center" vertical="center" wrapText="1"/>
    </xf>
    <xf numFmtId="49" fontId="30" fillId="16" borderId="2" xfId="2" applyNumberFormat="1" applyFont="1" applyFill="1" applyBorder="1" applyAlignment="1">
      <alignment horizontal="center" vertical="center" wrapText="1"/>
    </xf>
    <xf numFmtId="0" fontId="51" fillId="12" borderId="2" xfId="0" applyFont="1" applyFill="1" applyBorder="1" applyAlignment="1">
      <alignment vertical="center" wrapText="1"/>
    </xf>
    <xf numFmtId="0" fontId="51" fillId="12" borderId="33" xfId="0" applyFont="1" applyFill="1" applyBorder="1" applyAlignment="1">
      <alignment horizontal="center" vertical="center" wrapText="1"/>
    </xf>
    <xf numFmtId="0" fontId="51" fillId="12" borderId="33" xfId="0" applyFont="1" applyFill="1" applyBorder="1" applyAlignment="1">
      <alignment vertical="center" wrapText="1"/>
    </xf>
    <xf numFmtId="0" fontId="51" fillId="12" borderId="31" xfId="0" applyFont="1" applyFill="1" applyBorder="1" applyAlignment="1">
      <alignment horizontal="center" vertical="center"/>
    </xf>
    <xf numFmtId="0" fontId="51" fillId="12" borderId="31" xfId="0" applyFont="1" applyFill="1" applyBorder="1" applyAlignment="1">
      <alignment vertical="center"/>
    </xf>
    <xf numFmtId="0" fontId="14" fillId="0" borderId="0" xfId="1" applyFont="1" applyAlignment="1">
      <alignment horizontal="center" vertical="center" wrapText="1"/>
    </xf>
    <xf numFmtId="0" fontId="54" fillId="7" borderId="15" xfId="0" applyFont="1" applyFill="1" applyBorder="1" applyAlignment="1">
      <alignment horizontal="center" vertical="center" wrapText="1"/>
    </xf>
    <xf numFmtId="0" fontId="54" fillId="7" borderId="15" xfId="0" applyFont="1" applyFill="1" applyBorder="1" applyAlignment="1">
      <alignment vertical="center" wrapText="1"/>
    </xf>
    <xf numFmtId="0" fontId="56" fillId="6" borderId="4" xfId="1" applyFont="1" applyFill="1" applyBorder="1" applyAlignment="1">
      <alignment horizontal="center" vertical="center" wrapText="1"/>
    </xf>
    <xf numFmtId="0" fontId="2" fillId="6" borderId="4" xfId="1" applyFont="1" applyFill="1" applyBorder="1" applyAlignment="1">
      <alignment horizontal="center" vertical="center" wrapText="1"/>
    </xf>
    <xf numFmtId="164" fontId="57" fillId="0" borderId="34" xfId="0" applyNumberFormat="1" applyFont="1" applyBorder="1" applyAlignment="1">
      <alignment horizontal="center" vertical="center" wrapText="1"/>
    </xf>
    <xf numFmtId="1" fontId="2" fillId="6" borderId="4" xfId="1" applyNumberFormat="1" applyFont="1" applyFill="1" applyBorder="1" applyAlignment="1">
      <alignment horizontal="center" vertical="center" wrapText="1"/>
    </xf>
    <xf numFmtId="10" fontId="7" fillId="0" borderId="16" xfId="0" applyNumberFormat="1" applyFont="1" applyBorder="1" applyAlignment="1">
      <alignment horizontal="center" vertical="center" wrapText="1"/>
    </xf>
    <xf numFmtId="0" fontId="7" fillId="0" borderId="16" xfId="0" applyFont="1" applyBorder="1" applyAlignment="1">
      <alignment horizontal="center" vertical="center" wrapText="1"/>
    </xf>
    <xf numFmtId="164" fontId="57" fillId="0" borderId="34" xfId="0" applyNumberFormat="1" applyFont="1" applyBorder="1" applyAlignment="1">
      <alignment horizontal="center" wrapText="1"/>
    </xf>
    <xf numFmtId="164" fontId="7" fillId="0" borderId="19" xfId="0" applyNumberFormat="1" applyFont="1" applyBorder="1" applyAlignment="1">
      <alignment horizontal="center" vertical="center" wrapText="1"/>
    </xf>
    <xf numFmtId="10" fontId="7" fillId="0" borderId="35" xfId="0" applyNumberFormat="1" applyFont="1" applyBorder="1" applyAlignment="1">
      <alignment horizontal="center" vertical="center" wrapText="1"/>
    </xf>
    <xf numFmtId="0" fontId="7" fillId="0" borderId="35" xfId="0" applyFont="1" applyBorder="1" applyAlignment="1">
      <alignment horizontal="center" vertical="center" wrapText="1"/>
    </xf>
    <xf numFmtId="0" fontId="41" fillId="6" borderId="4" xfId="1" applyFont="1" applyFill="1" applyBorder="1" applyAlignment="1">
      <alignment horizontal="center" vertical="center" wrapText="1"/>
    </xf>
    <xf numFmtId="0" fontId="7" fillId="0" borderId="19" xfId="0" applyFont="1" applyBorder="1" applyAlignment="1">
      <alignment horizontal="center" vertical="center" wrapText="1"/>
    </xf>
    <xf numFmtId="0" fontId="5" fillId="0" borderId="35" xfId="5" applyBorder="1" applyAlignment="1">
      <alignment horizontal="center" vertical="center" wrapText="1"/>
    </xf>
    <xf numFmtId="0" fontId="60" fillId="0" borderId="0" xfId="1" applyFont="1" applyAlignment="1">
      <alignment horizontal="center" vertical="center" wrapText="1"/>
    </xf>
    <xf numFmtId="0" fontId="62" fillId="6" borderId="0" xfId="1" applyFont="1" applyFill="1" applyAlignment="1">
      <alignment horizontal="center" vertical="center" wrapText="1"/>
    </xf>
    <xf numFmtId="0" fontId="62" fillId="0" borderId="0" xfId="1" applyFont="1" applyAlignment="1">
      <alignment horizontal="center" vertical="center" wrapText="1"/>
    </xf>
    <xf numFmtId="49" fontId="17" fillId="20" borderId="2" xfId="2" applyNumberFormat="1" applyFont="1" applyFill="1" applyBorder="1" applyAlignment="1">
      <alignment horizontal="center" vertical="center" wrapText="1"/>
    </xf>
    <xf numFmtId="0" fontId="37" fillId="21" borderId="2" xfId="0" applyFont="1" applyFill="1" applyBorder="1" applyAlignment="1">
      <alignment vertical="center"/>
    </xf>
    <xf numFmtId="0" fontId="16" fillId="8" borderId="2" xfId="0" applyFont="1" applyFill="1" applyBorder="1" applyAlignment="1">
      <alignment vertical="center" wrapText="1"/>
    </xf>
    <xf numFmtId="0" fontId="16" fillId="8" borderId="33" xfId="0" applyFont="1" applyFill="1" applyBorder="1" applyAlignment="1">
      <alignment vertical="center" wrapText="1"/>
    </xf>
    <xf numFmtId="0" fontId="16" fillId="8" borderId="31" xfId="0" applyFont="1" applyFill="1" applyBorder="1" applyAlignment="1">
      <alignment vertical="center"/>
    </xf>
    <xf numFmtId="0" fontId="17" fillId="9" borderId="15" xfId="0" applyFont="1" applyFill="1" applyBorder="1" applyAlignment="1">
      <alignment vertical="center" wrapText="1"/>
    </xf>
    <xf numFmtId="0" fontId="4" fillId="6" borderId="0" xfId="1" applyFont="1" applyFill="1" applyAlignment="1">
      <alignment horizontal="center" vertical="center" wrapText="1"/>
    </xf>
    <xf numFmtId="0" fontId="15" fillId="0" borderId="34" xfId="1" applyFont="1" applyBorder="1" applyAlignment="1">
      <alignment vertical="center" wrapText="1"/>
    </xf>
    <xf numFmtId="1" fontId="15" fillId="0" borderId="34" xfId="1" applyNumberFormat="1" applyFont="1" applyBorder="1" applyAlignment="1">
      <alignment horizontal="center" vertical="center" wrapText="1"/>
    </xf>
    <xf numFmtId="164" fontId="15" fillId="0" borderId="34" xfId="1" applyNumberFormat="1" applyFont="1" applyBorder="1" applyAlignment="1">
      <alignment horizontal="center" vertical="center" wrapText="1"/>
    </xf>
    <xf numFmtId="1" fontId="15" fillId="0" borderId="2" xfId="1" applyNumberFormat="1" applyFont="1" applyBorder="1" applyAlignment="1">
      <alignment horizontal="center" vertical="center" wrapText="1"/>
    </xf>
    <xf numFmtId="1" fontId="15" fillId="0" borderId="7" xfId="1" applyNumberFormat="1" applyFont="1" applyBorder="1" applyAlignment="1">
      <alignment horizontal="center" vertical="center" wrapText="1"/>
    </xf>
    <xf numFmtId="0" fontId="2" fillId="6" borderId="0" xfId="1" applyFont="1" applyFill="1" applyAlignment="1">
      <alignment horizontal="center" vertical="center" wrapText="1"/>
    </xf>
    <xf numFmtId="1" fontId="15" fillId="0" borderId="37" xfId="1" applyNumberFormat="1" applyFont="1" applyBorder="1" applyAlignment="1">
      <alignment horizontal="center" vertical="center" wrapText="1"/>
    </xf>
    <xf numFmtId="1" fontId="15" fillId="0" borderId="4" xfId="1" applyNumberFormat="1" applyFont="1" applyBorder="1" applyAlignment="1">
      <alignment horizontal="center" vertical="center" wrapText="1"/>
    </xf>
    <xf numFmtId="1" fontId="15" fillId="0" borderId="15" xfId="1" applyNumberFormat="1" applyFont="1" applyBorder="1" applyAlignment="1">
      <alignment horizontal="center" vertical="center" wrapText="1"/>
    </xf>
    <xf numFmtId="0" fontId="15" fillId="0" borderId="38" xfId="1" applyFont="1" applyBorder="1" applyAlignment="1">
      <alignment vertical="center" wrapText="1"/>
    </xf>
    <xf numFmtId="1" fontId="15" fillId="0" borderId="17" xfId="1" applyNumberFormat="1" applyFont="1" applyBorder="1" applyAlignment="1">
      <alignment horizontal="center" vertical="center" wrapText="1"/>
    </xf>
    <xf numFmtId="0" fontId="63" fillId="0" borderId="0" xfId="1" applyFont="1" applyAlignment="1">
      <alignment horizontal="center" vertical="center" wrapText="1"/>
    </xf>
    <xf numFmtId="0" fontId="63" fillId="0" borderId="4" xfId="1" applyFont="1" applyBorder="1" applyAlignment="1">
      <alignment horizontal="center" vertical="center" wrapText="1"/>
    </xf>
    <xf numFmtId="0" fontId="64" fillId="0" borderId="4" xfId="1" applyFont="1" applyBorder="1" applyAlignment="1">
      <alignment horizontal="center" vertical="center" wrapText="1"/>
    </xf>
    <xf numFmtId="0" fontId="65" fillId="0" borderId="4" xfId="1" applyFont="1" applyBorder="1" applyAlignment="1">
      <alignment horizontal="center" vertical="center" wrapText="1"/>
    </xf>
    <xf numFmtId="0" fontId="66" fillId="0" borderId="4" xfId="1" applyFont="1" applyBorder="1" applyAlignment="1">
      <alignment horizontal="center" vertical="center" wrapText="1"/>
    </xf>
    <xf numFmtId="0" fontId="64" fillId="6" borderId="4" xfId="1" applyFont="1" applyFill="1" applyBorder="1" applyAlignment="1">
      <alignment horizontal="center" vertical="center" wrapText="1"/>
    </xf>
    <xf numFmtId="0" fontId="65" fillId="6" borderId="4" xfId="1" applyFont="1" applyFill="1" applyBorder="1" applyAlignment="1">
      <alignment horizontal="center" vertical="center" wrapText="1"/>
    </xf>
    <xf numFmtId="9" fontId="15" fillId="0" borderId="34" xfId="1" applyNumberFormat="1" applyFont="1" applyBorder="1" applyAlignment="1">
      <alignment horizontal="center" vertical="center" wrapText="1"/>
    </xf>
    <xf numFmtId="0" fontId="68" fillId="0" borderId="4" xfId="5" applyFont="1" applyFill="1" applyBorder="1" applyAlignment="1">
      <alignment horizontal="center" vertical="center" wrapText="1"/>
    </xf>
    <xf numFmtId="1" fontId="2" fillId="0" borderId="4" xfId="1" applyNumberFormat="1" applyFont="1" applyBorder="1" applyAlignment="1">
      <alignment horizontal="center" vertical="center" wrapText="1"/>
    </xf>
    <xf numFmtId="0" fontId="5" fillId="0" borderId="0" xfId="5"/>
    <xf numFmtId="0" fontId="70" fillId="0" borderId="0" xfId="1" applyFont="1" applyAlignment="1">
      <alignment horizontal="center" vertical="center" wrapText="1"/>
    </xf>
    <xf numFmtId="164" fontId="70" fillId="0" borderId="0" xfId="1" applyNumberFormat="1" applyFont="1" applyAlignment="1">
      <alignment horizontal="center" vertical="center" wrapText="1"/>
    </xf>
    <xf numFmtId="49" fontId="54" fillId="23" borderId="34" xfId="2" applyNumberFormat="1" applyFont="1" applyFill="1" applyBorder="1" applyAlignment="1">
      <alignment horizontal="center" vertical="center" wrapText="1"/>
    </xf>
    <xf numFmtId="0" fontId="51" fillId="8" borderId="2" xfId="0" applyFont="1" applyFill="1" applyBorder="1" applyAlignment="1">
      <alignment vertical="center" wrapText="1"/>
    </xf>
    <xf numFmtId="164" fontId="51" fillId="8" borderId="13" xfId="0" applyNumberFormat="1" applyFont="1" applyFill="1" applyBorder="1" applyAlignment="1">
      <alignment vertical="center" wrapText="1"/>
    </xf>
    <xf numFmtId="0" fontId="51" fillId="8" borderId="31" xfId="0" applyFont="1" applyFill="1" applyBorder="1" applyAlignment="1">
      <alignment vertical="center"/>
    </xf>
    <xf numFmtId="0" fontId="54" fillId="13" borderId="15" xfId="0" applyFont="1" applyFill="1" applyBorder="1" applyAlignment="1">
      <alignment horizontal="center" vertical="center" wrapText="1"/>
    </xf>
    <xf numFmtId="0" fontId="54" fillId="9" borderId="15" xfId="0" applyFont="1" applyFill="1" applyBorder="1" applyAlignment="1">
      <alignment horizontal="center" vertical="center" wrapText="1"/>
    </xf>
    <xf numFmtId="0" fontId="54" fillId="13" borderId="15" xfId="0" applyFont="1" applyFill="1" applyBorder="1" applyAlignment="1">
      <alignment vertical="center" wrapText="1"/>
    </xf>
    <xf numFmtId="0" fontId="73" fillId="6" borderId="34" xfId="1" applyFont="1" applyFill="1" applyBorder="1" applyAlignment="1">
      <alignment vertical="center" wrapText="1"/>
    </xf>
    <xf numFmtId="0" fontId="73" fillId="6" borderId="34" xfId="1" applyFont="1" applyFill="1" applyBorder="1" applyAlignment="1">
      <alignment horizontal="center" vertical="center" wrapText="1"/>
    </xf>
    <xf numFmtId="164" fontId="2" fillId="0" borderId="4" xfId="1" applyNumberFormat="1" applyFont="1" applyBorder="1" applyAlignment="1">
      <alignment horizontal="center" vertical="center" wrapText="1"/>
    </xf>
    <xf numFmtId="3" fontId="72" fillId="6" borderId="34" xfId="1" applyNumberFormat="1" applyFont="1" applyFill="1" applyBorder="1" applyAlignment="1">
      <alignment horizontal="center" vertical="center" wrapText="1"/>
    </xf>
    <xf numFmtId="9" fontId="73" fillId="6" borderId="34" xfId="1" applyNumberFormat="1" applyFont="1" applyFill="1" applyBorder="1" applyAlignment="1">
      <alignment horizontal="left" vertical="center" wrapText="1"/>
    </xf>
    <xf numFmtId="0" fontId="74" fillId="0" borderId="4" xfId="1" applyFont="1" applyBorder="1" applyAlignment="1">
      <alignment horizontal="center" vertical="center" wrapText="1"/>
    </xf>
    <xf numFmtId="0" fontId="76" fillId="11" borderId="4" xfId="1" applyFont="1" applyFill="1" applyBorder="1" applyAlignment="1">
      <alignment horizontal="center" vertical="center" wrapText="1"/>
    </xf>
    <xf numFmtId="9" fontId="72" fillId="6" borderId="34" xfId="7" applyFont="1" applyFill="1" applyBorder="1" applyAlignment="1">
      <alignment horizontal="center" vertical="center" wrapText="1"/>
    </xf>
    <xf numFmtId="0" fontId="77" fillId="0" borderId="4" xfId="1" applyFont="1" applyBorder="1" applyAlignment="1">
      <alignment horizontal="center" vertical="center" wrapText="1"/>
    </xf>
    <xf numFmtId="9" fontId="77" fillId="0" borderId="4" xfId="1" applyNumberFormat="1" applyFont="1" applyBorder="1" applyAlignment="1">
      <alignment horizontal="center" vertical="center" wrapText="1"/>
    </xf>
    <xf numFmtId="0" fontId="65" fillId="6" borderId="0" xfId="1" applyFont="1" applyFill="1" applyAlignment="1">
      <alignment horizontal="center" vertical="center" wrapText="1"/>
    </xf>
    <xf numFmtId="0" fontId="72" fillId="6" borderId="34" xfId="1" applyFont="1" applyFill="1" applyBorder="1" applyAlignment="1">
      <alignment horizontal="center" vertical="center" wrapText="1"/>
    </xf>
    <xf numFmtId="0" fontId="73" fillId="6" borderId="4" xfId="3" applyFont="1" applyFill="1" applyBorder="1" applyAlignment="1">
      <alignment horizontal="center" vertical="center" wrapText="1"/>
    </xf>
    <xf numFmtId="0" fontId="65" fillId="0" borderId="0" xfId="1" applyFont="1" applyAlignment="1">
      <alignment horizontal="center" vertical="center" wrapText="1"/>
    </xf>
    <xf numFmtId="9" fontId="65" fillId="0" borderId="4" xfId="1" applyNumberFormat="1" applyFont="1" applyBorder="1" applyAlignment="1">
      <alignment horizontal="center" vertical="center" wrapText="1"/>
    </xf>
    <xf numFmtId="0" fontId="58" fillId="17" borderId="0" xfId="1" applyFont="1" applyFill="1" applyAlignment="1">
      <alignment horizontal="center" vertical="center" wrapText="1"/>
    </xf>
    <xf numFmtId="0" fontId="7" fillId="0" borderId="0" xfId="0" applyFont="1" applyAlignment="1">
      <alignment vertical="center" wrapText="1"/>
    </xf>
    <xf numFmtId="49" fontId="54" fillId="20" borderId="2" xfId="2" applyNumberFormat="1" applyFont="1" applyFill="1" applyBorder="1" applyAlignment="1">
      <alignment horizontal="center" vertical="center" wrapText="1"/>
    </xf>
    <xf numFmtId="49" fontId="30" fillId="20" borderId="2" xfId="2" applyNumberFormat="1" applyFont="1" applyFill="1" applyBorder="1" applyAlignment="1">
      <alignment horizontal="center" vertical="center" wrapText="1"/>
    </xf>
    <xf numFmtId="0" fontId="54" fillId="20" borderId="2" xfId="2" applyFont="1" applyFill="1" applyBorder="1" applyAlignment="1">
      <alignment horizontal="center" vertical="center" wrapText="1"/>
    </xf>
    <xf numFmtId="0" fontId="51" fillId="22" borderId="41" xfId="2" applyFont="1" applyFill="1" applyBorder="1" applyAlignment="1">
      <alignment horizontal="center" vertical="center"/>
    </xf>
    <xf numFmtId="0" fontId="51" fillId="22" borderId="31" xfId="2" applyFont="1" applyFill="1" applyBorder="1" applyAlignment="1">
      <alignment horizontal="center" vertical="center"/>
    </xf>
    <xf numFmtId="0" fontId="22" fillId="6" borderId="0" xfId="1" applyFont="1" applyFill="1" applyAlignment="1">
      <alignment horizontal="center" vertical="center" wrapText="1"/>
    </xf>
    <xf numFmtId="0" fontId="54" fillId="23" borderId="10" xfId="0" applyFont="1" applyFill="1" applyBorder="1" applyAlignment="1">
      <alignment horizontal="center" vertical="center" wrapText="1"/>
    </xf>
    <xf numFmtId="0" fontId="54" fillId="23" borderId="15" xfId="0" applyFont="1" applyFill="1" applyBorder="1" applyAlignment="1">
      <alignment horizontal="center" vertical="center" wrapText="1"/>
    </xf>
    <xf numFmtId="0" fontId="54" fillId="23" borderId="11" xfId="0" applyFont="1" applyFill="1" applyBorder="1" applyAlignment="1">
      <alignment horizontal="center" vertical="center" wrapText="1"/>
    </xf>
    <xf numFmtId="0" fontId="45" fillId="0" borderId="0" xfId="0" applyFont="1" applyAlignment="1">
      <alignment vertical="center" wrapText="1"/>
    </xf>
    <xf numFmtId="0" fontId="54" fillId="23" borderId="10" xfId="0" applyFont="1" applyFill="1" applyBorder="1" applyAlignment="1">
      <alignment vertical="center" wrapText="1"/>
    </xf>
    <xf numFmtId="0" fontId="54" fillId="23" borderId="11" xfId="0" applyFont="1" applyFill="1" applyBorder="1" applyAlignment="1">
      <alignment vertical="center" wrapText="1"/>
    </xf>
    <xf numFmtId="0" fontId="42" fillId="6" borderId="4" xfId="1" applyFont="1" applyFill="1" applyBorder="1" applyAlignment="1">
      <alignment horizontal="center" vertical="center" wrapText="1"/>
    </xf>
    <xf numFmtId="3" fontId="45" fillId="0" borderId="18" xfId="1" applyNumberFormat="1" applyFont="1" applyBorder="1" applyAlignment="1">
      <alignment horizontal="center" vertical="center" wrapText="1"/>
    </xf>
    <xf numFmtId="0" fontId="45" fillId="0" borderId="4" xfId="0" applyFont="1" applyBorder="1" applyAlignment="1">
      <alignment horizontal="center" vertical="center" wrapText="1"/>
    </xf>
    <xf numFmtId="9" fontId="45" fillId="0" borderId="4" xfId="0" applyNumberFormat="1" applyFont="1" applyBorder="1" applyAlignment="1">
      <alignment horizontal="center" vertical="center" wrapText="1"/>
    </xf>
    <xf numFmtId="0" fontId="45" fillId="0" borderId="4" xfId="0" applyFont="1" applyBorder="1" applyAlignment="1">
      <alignment vertical="center" wrapText="1"/>
    </xf>
    <xf numFmtId="0" fontId="45" fillId="0" borderId="0" xfId="0" applyFont="1" applyAlignment="1">
      <alignment wrapText="1"/>
    </xf>
    <xf numFmtId="0" fontId="45" fillId="0" borderId="4" xfId="0" applyFont="1" applyBorder="1" applyAlignment="1">
      <alignment wrapText="1"/>
    </xf>
    <xf numFmtId="3" fontId="45" fillId="6" borderId="18" xfId="1" applyNumberFormat="1" applyFont="1" applyFill="1" applyBorder="1" applyAlignment="1">
      <alignment horizontal="center" vertical="center" wrapText="1"/>
    </xf>
    <xf numFmtId="9" fontId="45" fillId="0" borderId="4" xfId="0" applyNumberFormat="1" applyFont="1" applyBorder="1" applyAlignment="1">
      <alignment wrapText="1"/>
    </xf>
    <xf numFmtId="3" fontId="46" fillId="0" borderId="0" xfId="0" applyNumberFormat="1" applyFont="1"/>
    <xf numFmtId="0" fontId="42" fillId="6" borderId="15" xfId="1" applyFont="1" applyFill="1" applyBorder="1" applyAlignment="1">
      <alignment horizontal="center" vertical="center" wrapText="1"/>
    </xf>
    <xf numFmtId="0" fontId="45" fillId="5" borderId="16" xfId="0" applyFont="1" applyFill="1" applyBorder="1" applyAlignment="1">
      <alignment horizontal="center" vertical="center" wrapText="1"/>
    </xf>
    <xf numFmtId="0" fontId="45" fillId="5" borderId="22" xfId="0" applyFont="1" applyFill="1" applyBorder="1" applyAlignment="1">
      <alignment horizontal="center" vertical="center" wrapText="1"/>
    </xf>
    <xf numFmtId="165" fontId="45" fillId="5" borderId="18" xfId="0" applyNumberFormat="1" applyFont="1" applyFill="1" applyBorder="1" applyAlignment="1">
      <alignment vertical="center" wrapText="1"/>
    </xf>
    <xf numFmtId="0" fontId="45" fillId="5" borderId="4" xfId="0" applyFont="1" applyFill="1" applyBorder="1" applyAlignment="1">
      <alignment horizontal="center" vertical="center" wrapText="1"/>
    </xf>
    <xf numFmtId="0" fontId="45" fillId="5" borderId="0" xfId="0" applyFont="1" applyFill="1" applyAlignment="1">
      <alignment horizontal="center" wrapText="1"/>
    </xf>
    <xf numFmtId="0" fontId="45" fillId="5" borderId="4" xfId="0" applyFont="1" applyFill="1" applyBorder="1" applyAlignment="1">
      <alignment horizontal="center" wrapText="1"/>
    </xf>
    <xf numFmtId="0" fontId="45" fillId="5" borderId="16" xfId="0" applyFont="1" applyFill="1" applyBorder="1" applyAlignment="1">
      <alignment horizontal="center" wrapText="1"/>
    </xf>
    <xf numFmtId="0" fontId="45" fillId="0" borderId="16" xfId="1" applyFont="1" applyBorder="1" applyAlignment="1">
      <alignment horizontal="center" vertical="center" wrapText="1"/>
    </xf>
    <xf numFmtId="0" fontId="45" fillId="5" borderId="42" xfId="0" applyFont="1" applyFill="1" applyBorder="1" applyAlignment="1">
      <alignment horizontal="center" vertical="center" wrapText="1"/>
    </xf>
    <xf numFmtId="9" fontId="45" fillId="5" borderId="22" xfId="0" applyNumberFormat="1" applyFont="1" applyFill="1" applyBorder="1" applyAlignment="1">
      <alignment horizontal="center" vertical="center" wrapText="1"/>
    </xf>
    <xf numFmtId="9" fontId="45" fillId="5" borderId="4" xfId="0" applyNumberFormat="1" applyFont="1" applyFill="1" applyBorder="1" applyAlignment="1">
      <alignment horizontal="center" vertical="center" wrapText="1"/>
    </xf>
    <xf numFmtId="9" fontId="45" fillId="5" borderId="16" xfId="0" applyNumberFormat="1" applyFont="1" applyFill="1" applyBorder="1" applyAlignment="1">
      <alignment horizontal="center" vertical="center" wrapText="1"/>
    </xf>
    <xf numFmtId="0" fontId="81" fillId="0" borderId="4" xfId="0" applyFont="1" applyBorder="1" applyAlignment="1">
      <alignment vertical="center"/>
    </xf>
    <xf numFmtId="0" fontId="42" fillId="6" borderId="35" xfId="1" applyFont="1" applyFill="1" applyBorder="1" applyAlignment="1">
      <alignment horizontal="center" vertical="center" wrapText="1"/>
    </xf>
    <xf numFmtId="0" fontId="42" fillId="6" borderId="19" xfId="1" applyFont="1" applyFill="1" applyBorder="1" applyAlignment="1">
      <alignment horizontal="center" vertical="center" wrapText="1"/>
    </xf>
    <xf numFmtId="9" fontId="45" fillId="6" borderId="4" xfId="0" applyNumberFormat="1" applyFont="1" applyFill="1" applyBorder="1" applyAlignment="1">
      <alignment horizontal="center" vertical="center" wrapText="1"/>
    </xf>
    <xf numFmtId="0" fontId="5" fillId="6" borderId="4" xfId="5" applyFill="1" applyBorder="1" applyAlignment="1">
      <alignment horizontal="center" vertical="center" wrapText="1"/>
    </xf>
    <xf numFmtId="9" fontId="42" fillId="6" borderId="18" xfId="0" applyNumberFormat="1" applyFont="1" applyFill="1" applyBorder="1" applyAlignment="1">
      <alignment horizontal="center" vertical="center" wrapText="1"/>
    </xf>
    <xf numFmtId="0" fontId="5" fillId="0" borderId="4" xfId="6" applyBorder="1" applyAlignment="1">
      <alignment horizontal="center" vertical="center" wrapText="1"/>
    </xf>
    <xf numFmtId="49" fontId="17" fillId="20" borderId="4" xfId="2" applyNumberFormat="1" applyFont="1" applyFill="1" applyBorder="1" applyAlignment="1">
      <alignment horizontal="center" vertical="center" wrapText="1"/>
    </xf>
    <xf numFmtId="49" fontId="17" fillId="20" borderId="18" xfId="2" applyNumberFormat="1" applyFont="1" applyFill="1" applyBorder="1" applyAlignment="1">
      <alignment horizontal="center" vertical="center" wrapText="1"/>
    </xf>
    <xf numFmtId="49" fontId="17" fillId="20" borderId="7" xfId="2" applyNumberFormat="1" applyFont="1" applyFill="1" applyBorder="1" applyAlignment="1">
      <alignment horizontal="center" vertical="center" wrapText="1"/>
    </xf>
    <xf numFmtId="49" fontId="37" fillId="20" borderId="2" xfId="2" applyNumberFormat="1" applyFont="1" applyFill="1" applyBorder="1" applyAlignment="1">
      <alignment horizontal="center" vertical="center" wrapText="1"/>
    </xf>
    <xf numFmtId="0" fontId="16" fillId="18" borderId="2" xfId="0" applyFont="1" applyFill="1" applyBorder="1" applyAlignment="1">
      <alignment vertical="center" wrapText="1"/>
    </xf>
    <xf numFmtId="0" fontId="16" fillId="18" borderId="13" xfId="0" applyFont="1" applyFill="1" applyBorder="1" applyAlignment="1">
      <alignment vertical="center" wrapText="1"/>
    </xf>
    <xf numFmtId="0" fontId="16" fillId="18" borderId="33" xfId="0" applyFont="1" applyFill="1" applyBorder="1" applyAlignment="1">
      <alignment vertical="center" wrapText="1"/>
    </xf>
    <xf numFmtId="0" fontId="16" fillId="18" borderId="31" xfId="0" applyFont="1" applyFill="1" applyBorder="1" applyAlignment="1">
      <alignment vertical="center"/>
    </xf>
    <xf numFmtId="0" fontId="17" fillId="20" borderId="15" xfId="0" applyFont="1" applyFill="1" applyBorder="1" applyAlignment="1">
      <alignment horizontal="center" vertical="center" wrapText="1"/>
    </xf>
    <xf numFmtId="0" fontId="37" fillId="20" borderId="15" xfId="0" applyFont="1" applyFill="1" applyBorder="1" applyAlignment="1">
      <alignment horizontal="center" vertical="center" wrapText="1"/>
    </xf>
    <xf numFmtId="0" fontId="17" fillId="20" borderId="15" xfId="0" applyFont="1" applyFill="1" applyBorder="1" applyAlignment="1">
      <alignment vertical="center" wrapText="1"/>
    </xf>
    <xf numFmtId="0" fontId="17" fillId="24" borderId="15" xfId="0" applyFont="1" applyFill="1" applyBorder="1" applyAlignment="1">
      <alignment horizontal="center" vertical="center" wrapText="1"/>
    </xf>
    <xf numFmtId="0" fontId="37" fillId="24" borderId="15" xfId="0" applyFont="1" applyFill="1" applyBorder="1" applyAlignment="1">
      <alignment horizontal="center" vertical="center" wrapText="1"/>
    </xf>
    <xf numFmtId="0" fontId="15" fillId="6" borderId="38" xfId="0" applyFont="1" applyFill="1" applyBorder="1" applyAlignment="1">
      <alignment horizontal="center" vertical="center" wrapText="1"/>
    </xf>
    <xf numFmtId="0" fontId="15" fillId="6" borderId="34" xfId="0" applyFont="1" applyFill="1" applyBorder="1" applyAlignment="1">
      <alignment horizontal="center" vertical="center" wrapText="1"/>
    </xf>
    <xf numFmtId="165" fontId="65" fillId="6" borderId="4" xfId="1" applyNumberFormat="1" applyFont="1" applyFill="1" applyBorder="1" applyAlignment="1">
      <alignment horizontal="center" vertical="center" wrapText="1"/>
    </xf>
    <xf numFmtId="1" fontId="65" fillId="0" borderId="4" xfId="1" applyNumberFormat="1" applyFont="1" applyBorder="1" applyAlignment="1">
      <alignment horizontal="center" vertical="center" wrapText="1"/>
    </xf>
    <xf numFmtId="0" fontId="65" fillId="0" borderId="38" xfId="1" applyFont="1" applyBorder="1" applyAlignment="1">
      <alignment horizontal="center" vertical="center" wrapText="1"/>
    </xf>
    <xf numFmtId="0" fontId="65" fillId="0" borderId="34" xfId="1" applyFont="1" applyBorder="1" applyAlignment="1">
      <alignment horizontal="center" vertical="center" wrapText="1"/>
    </xf>
    <xf numFmtId="165" fontId="2" fillId="0" borderId="4" xfId="1" applyNumberFormat="1" applyFont="1" applyBorder="1" applyAlignment="1">
      <alignment horizontal="center" vertical="center" wrapText="1"/>
    </xf>
    <xf numFmtId="9" fontId="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65" fillId="0" borderId="4" xfId="1" applyNumberFormat="1" applyFont="1" applyBorder="1" applyAlignment="1">
      <alignment horizontal="center" vertical="center" wrapText="1"/>
    </xf>
    <xf numFmtId="0" fontId="2" fillId="0" borderId="38" xfId="1" applyFont="1" applyBorder="1" applyAlignment="1">
      <alignment horizontal="center" vertical="center" wrapText="1"/>
    </xf>
    <xf numFmtId="0" fontId="2" fillId="0" borderId="34" xfId="1" applyFont="1" applyBorder="1" applyAlignment="1">
      <alignment horizontal="center" vertical="center" wrapText="1"/>
    </xf>
    <xf numFmtId="0" fontId="5" fillId="0" borderId="0" xfId="5" applyAlignment="1">
      <alignment wrapText="1"/>
    </xf>
    <xf numFmtId="0" fontId="15" fillId="6" borderId="20" xfId="0" applyFont="1" applyFill="1" applyBorder="1" applyAlignment="1">
      <alignment horizontal="center" vertical="center" wrapText="1"/>
    </xf>
    <xf numFmtId="164" fontId="65" fillId="0" borderId="4" xfId="1" applyNumberFormat="1" applyFont="1" applyBorder="1" applyAlignment="1">
      <alignment horizontal="center" vertical="center" wrapText="1"/>
    </xf>
    <xf numFmtId="0" fontId="82" fillId="0" borderId="0" xfId="0" applyFont="1" applyAlignment="1">
      <alignment wrapText="1"/>
    </xf>
    <xf numFmtId="0" fontId="82" fillId="6" borderId="0" xfId="0" applyFont="1" applyFill="1" applyAlignment="1">
      <alignment wrapText="1"/>
    </xf>
    <xf numFmtId="0" fontId="31" fillId="0" borderId="4" xfId="0" applyFont="1" applyBorder="1" applyAlignment="1">
      <alignment horizontal="left" vertical="center" wrapText="1"/>
    </xf>
    <xf numFmtId="0" fontId="14" fillId="0" borderId="4" xfId="1" applyFont="1" applyBorder="1" applyAlignment="1">
      <alignment horizontal="left" vertical="center" wrapText="1"/>
    </xf>
    <xf numFmtId="0" fontId="15" fillId="0" borderId="4" xfId="1" applyFont="1" applyBorder="1" applyAlignment="1">
      <alignment horizontal="left" vertical="center" wrapText="1"/>
    </xf>
    <xf numFmtId="0" fontId="15" fillId="0" borderId="16"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42"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10" xfId="1" applyFont="1" applyBorder="1" applyAlignment="1">
      <alignment horizontal="center" vertical="center" wrapText="1"/>
    </xf>
    <xf numFmtId="0" fontId="5" fillId="0" borderId="19" xfId="5" applyBorder="1" applyAlignment="1">
      <alignment wrapText="1"/>
    </xf>
    <xf numFmtId="0" fontId="5" fillId="0" borderId="4" xfId="5" applyBorder="1" applyAlignment="1">
      <alignment vertical="center" wrapText="1"/>
    </xf>
    <xf numFmtId="0" fontId="5" fillId="0" borderId="4" xfId="5" applyBorder="1" applyAlignment="1">
      <alignment horizontal="left" wrapText="1"/>
    </xf>
    <xf numFmtId="0" fontId="15" fillId="6" borderId="37" xfId="1" applyFont="1" applyFill="1" applyBorder="1" applyAlignment="1">
      <alignment horizontal="center" vertical="center" wrapText="1"/>
    </xf>
    <xf numFmtId="0" fontId="84" fillId="0" borderId="4" xfId="0" applyFont="1" applyBorder="1" applyAlignment="1">
      <alignment horizontal="center" vertical="center"/>
    </xf>
    <xf numFmtId="0" fontId="15" fillId="6" borderId="4" xfId="1" applyFont="1" applyFill="1" applyBorder="1" applyAlignment="1">
      <alignment vertical="center" wrapText="1"/>
    </xf>
    <xf numFmtId="1" fontId="14" fillId="6" borderId="16" xfId="1" applyNumberFormat="1" applyFont="1" applyFill="1" applyBorder="1" applyAlignment="1">
      <alignment horizontal="center" vertical="center" wrapText="1"/>
    </xf>
    <xf numFmtId="0" fontId="31" fillId="0" borderId="15" xfId="0" applyFont="1" applyBorder="1" applyAlignment="1">
      <alignment horizontal="center" vertical="center"/>
    </xf>
    <xf numFmtId="0" fontId="2" fillId="0" borderId="15" xfId="1" applyFont="1" applyBorder="1" applyAlignment="1">
      <alignment horizontal="center" vertical="center" wrapText="1"/>
    </xf>
    <xf numFmtId="0" fontId="14" fillId="6" borderId="38" xfId="1" applyFont="1" applyFill="1" applyBorder="1" applyAlignment="1">
      <alignment horizontal="center" vertical="center" wrapText="1"/>
    </xf>
    <xf numFmtId="0" fontId="14" fillId="6" borderId="18" xfId="1" applyFont="1" applyFill="1" applyBorder="1" applyAlignment="1">
      <alignment horizontal="center" vertical="center" wrapText="1"/>
    </xf>
    <xf numFmtId="0" fontId="14" fillId="6" borderId="16" xfId="1" applyFont="1" applyFill="1" applyBorder="1" applyAlignment="1">
      <alignment horizontal="center" vertical="center" wrapText="1"/>
    </xf>
    <xf numFmtId="1" fontId="14" fillId="6" borderId="4" xfId="1" applyNumberFormat="1" applyFont="1" applyFill="1" applyBorder="1" applyAlignment="1">
      <alignment horizontal="center" vertical="center" wrapText="1"/>
    </xf>
    <xf numFmtId="0" fontId="2" fillId="0" borderId="10" xfId="1" applyFont="1" applyBorder="1" applyAlignment="1">
      <alignment horizontal="center" vertical="center" wrapText="1"/>
    </xf>
    <xf numFmtId="9" fontId="2" fillId="0" borderId="10" xfId="1" applyNumberFormat="1" applyFont="1" applyBorder="1" applyAlignment="1">
      <alignment horizontal="center" vertical="center" wrapText="1"/>
    </xf>
    <xf numFmtId="0" fontId="5" fillId="0" borderId="10" xfId="5" applyBorder="1" applyAlignment="1">
      <alignment horizontal="center" vertical="center" wrapText="1"/>
    </xf>
    <xf numFmtId="0" fontId="14" fillId="6" borderId="43" xfId="1" applyFont="1" applyFill="1" applyBorder="1" applyAlignment="1">
      <alignment horizontal="center" vertical="center" wrapText="1"/>
    </xf>
    <xf numFmtId="0" fontId="15" fillId="6" borderId="38" xfId="1" applyFont="1" applyFill="1" applyBorder="1" applyAlignment="1">
      <alignment vertical="center" wrapText="1"/>
    </xf>
    <xf numFmtId="2" fontId="14" fillId="6" borderId="4" xfId="1" applyNumberFormat="1" applyFont="1" applyFill="1" applyBorder="1" applyAlignment="1">
      <alignment horizontal="center" vertical="center" wrapText="1"/>
    </xf>
    <xf numFmtId="0" fontId="2" fillId="0" borderId="19" xfId="1" applyFont="1" applyBorder="1" applyAlignment="1">
      <alignment horizontal="center" vertical="center" wrapText="1"/>
    </xf>
    <xf numFmtId="0" fontId="5" fillId="0" borderId="19" xfId="5" applyBorder="1" applyAlignment="1">
      <alignment horizontal="center" vertical="center" wrapText="1"/>
    </xf>
    <xf numFmtId="1" fontId="15" fillId="6" borderId="37" xfId="1" applyNumberFormat="1" applyFont="1" applyFill="1" applyBorder="1" applyAlignment="1">
      <alignment horizontal="center" vertical="center" wrapText="1"/>
    </xf>
    <xf numFmtId="9" fontId="2" fillId="0" borderId="15" xfId="1" applyNumberFormat="1" applyFont="1" applyBorder="1" applyAlignment="1">
      <alignment horizontal="center" vertical="center" wrapText="1"/>
    </xf>
    <xf numFmtId="0" fontId="5" fillId="0" borderId="15" xfId="5" applyBorder="1" applyAlignment="1">
      <alignment horizontal="center" vertical="center" wrapText="1"/>
    </xf>
    <xf numFmtId="0" fontId="2" fillId="6" borderId="19" xfId="1" applyFont="1" applyFill="1" applyBorder="1" applyAlignment="1">
      <alignment horizontal="center" vertical="center" wrapText="1"/>
    </xf>
    <xf numFmtId="0" fontId="0" fillId="0" borderId="34" xfId="0" applyBorder="1"/>
    <xf numFmtId="9" fontId="0" fillId="0" borderId="34" xfId="0" applyNumberFormat="1" applyBorder="1" applyAlignment="1">
      <alignment horizontal="center" vertical="center"/>
    </xf>
    <xf numFmtId="0" fontId="86" fillId="26" borderId="0" xfId="0" applyFont="1" applyFill="1" applyAlignment="1">
      <alignment horizontal="center" vertical="center"/>
    </xf>
    <xf numFmtId="0" fontId="86" fillId="26" borderId="15" xfId="0" applyFont="1" applyFill="1" applyBorder="1" applyAlignment="1">
      <alignment vertical="center"/>
    </xf>
    <xf numFmtId="0" fontId="87" fillId="0" borderId="34" xfId="0" applyFont="1" applyBorder="1" applyAlignment="1">
      <alignment horizontal="center" vertical="center"/>
    </xf>
    <xf numFmtId="0" fontId="87" fillId="0" borderId="34" xfId="0" applyFont="1" applyBorder="1" applyAlignment="1">
      <alignment vertical="center" wrapText="1"/>
    </xf>
    <xf numFmtId="0" fontId="0" fillId="0" borderId="34" xfId="0" applyBorder="1" applyAlignment="1">
      <alignment horizontal="center" vertical="top" wrapText="1"/>
    </xf>
    <xf numFmtId="9" fontId="0" fillId="0" borderId="34" xfId="7" applyFont="1" applyBorder="1" applyAlignment="1">
      <alignment horizontal="center" vertical="center"/>
    </xf>
    <xf numFmtId="0" fontId="0" fillId="0" borderId="34" xfId="0" applyBorder="1" applyAlignment="1">
      <alignment horizontal="center" vertical="center" wrapText="1"/>
    </xf>
    <xf numFmtId="0" fontId="0" fillId="0" borderId="34" xfId="0" applyBorder="1" applyAlignment="1">
      <alignment horizontal="center"/>
    </xf>
    <xf numFmtId="0" fontId="17" fillId="20" borderId="34" xfId="0" applyFont="1" applyFill="1" applyBorder="1" applyAlignment="1">
      <alignment vertical="center" wrapText="1"/>
    </xf>
    <xf numFmtId="0" fontId="17" fillId="20" borderId="38" xfId="0" applyFont="1" applyFill="1" applyBorder="1" applyAlignment="1">
      <alignment vertical="center" wrapText="1"/>
    </xf>
    <xf numFmtId="49" fontId="9" fillId="14" borderId="2" xfId="2" applyNumberFormat="1" applyFont="1" applyFill="1" applyBorder="1" applyAlignment="1">
      <alignment horizontal="center" vertical="center" wrapText="1"/>
    </xf>
    <xf numFmtId="0" fontId="10" fillId="2" borderId="2" xfId="0" applyFont="1" applyFill="1" applyBorder="1" applyAlignment="1">
      <alignment vertical="center" wrapText="1"/>
    </xf>
    <xf numFmtId="0" fontId="10" fillId="2" borderId="31" xfId="0" applyFont="1" applyFill="1" applyBorder="1" applyAlignment="1">
      <alignment vertical="center" wrapText="1"/>
    </xf>
    <xf numFmtId="0" fontId="11" fillId="0" borderId="0" xfId="1" applyFont="1" applyAlignment="1">
      <alignment horizontal="center" vertical="center" wrapText="1"/>
    </xf>
    <xf numFmtId="0" fontId="9" fillId="7" borderId="15" xfId="0" applyFont="1" applyFill="1" applyBorder="1" applyAlignment="1">
      <alignment horizontal="center" vertical="center" wrapText="1"/>
    </xf>
    <xf numFmtId="0" fontId="9" fillId="7" borderId="15" xfId="0" applyFont="1" applyFill="1" applyBorder="1" applyAlignment="1">
      <alignment vertical="center" wrapText="1"/>
    </xf>
    <xf numFmtId="0" fontId="88" fillId="0" borderId="39" xfId="0" applyFont="1" applyBorder="1" applyAlignment="1">
      <alignment vertical="center" wrapText="1"/>
    </xf>
    <xf numFmtId="0" fontId="60" fillId="0" borderId="4" xfId="1" applyFont="1" applyBorder="1" applyAlignment="1">
      <alignment horizontal="left" vertical="center" wrapText="1"/>
    </xf>
    <xf numFmtId="0" fontId="88" fillId="0" borderId="1" xfId="0" applyFont="1" applyBorder="1" applyAlignment="1">
      <alignment horizontal="center" vertical="center"/>
    </xf>
    <xf numFmtId="0" fontId="88" fillId="0" borderId="4" xfId="0" applyFont="1" applyBorder="1" applyAlignment="1">
      <alignment horizontal="center" vertical="center"/>
    </xf>
    <xf numFmtId="1" fontId="88" fillId="0" borderId="38" xfId="0" applyNumberFormat="1" applyFont="1" applyBorder="1" applyAlignment="1">
      <alignment horizontal="center" vertical="center"/>
    </xf>
    <xf numFmtId="0" fontId="60" fillId="0" borderId="16" xfId="1" applyFont="1" applyBorder="1" applyAlignment="1">
      <alignment horizontal="center" vertical="center" wrapText="1"/>
    </xf>
    <xf numFmtId="0" fontId="60" fillId="0" borderId="4" xfId="1" applyFont="1" applyBorder="1" applyAlignment="1">
      <alignment horizontal="center" vertical="center" wrapText="1"/>
    </xf>
    <xf numFmtId="0" fontId="89" fillId="0" borderId="4" xfId="0" applyFont="1" applyBorder="1" applyAlignment="1">
      <alignment horizontal="center" vertical="center"/>
    </xf>
    <xf numFmtId="0" fontId="62" fillId="0" borderId="4" xfId="1" applyFont="1" applyBorder="1" applyAlignment="1">
      <alignment horizontal="center" vertical="center" wrapText="1"/>
    </xf>
    <xf numFmtId="9" fontId="62" fillId="0" borderId="4" xfId="1" applyNumberFormat="1" applyFont="1" applyBorder="1" applyAlignment="1">
      <alignment horizontal="center" vertical="center" wrapText="1"/>
    </xf>
    <xf numFmtId="0" fontId="90" fillId="0" borderId="0" xfId="5" applyFont="1" applyAlignment="1">
      <alignment wrapText="1"/>
    </xf>
    <xf numFmtId="0" fontId="62" fillId="0" borderId="34" xfId="1" applyFont="1" applyBorder="1" applyAlignment="1">
      <alignment horizontal="center" vertical="center" wrapText="1"/>
    </xf>
    <xf numFmtId="9" fontId="62" fillId="0" borderId="34" xfId="1" applyNumberFormat="1" applyFont="1" applyBorder="1" applyAlignment="1">
      <alignment horizontal="center" vertical="center" wrapText="1"/>
    </xf>
    <xf numFmtId="0" fontId="62" fillId="0" borderId="16" xfId="1" applyFont="1" applyBorder="1" applyAlignment="1">
      <alignment horizontal="center" vertical="center" wrapText="1"/>
    </xf>
    <xf numFmtId="0" fontId="90" fillId="0" borderId="0" xfId="5" applyFont="1" applyAlignment="1">
      <alignment vertical="center" wrapText="1"/>
    </xf>
    <xf numFmtId="0" fontId="88" fillId="0" borderId="39" xfId="0" applyFont="1" applyBorder="1" applyAlignment="1">
      <alignment horizontal="center" vertical="center"/>
    </xf>
    <xf numFmtId="0" fontId="60" fillId="0" borderId="42" xfId="1" applyFont="1" applyBorder="1" applyAlignment="1">
      <alignment horizontal="center" vertical="center" wrapText="1"/>
    </xf>
    <xf numFmtId="0" fontId="60" fillId="0" borderId="15" xfId="1" applyFont="1" applyBorder="1" applyAlignment="1">
      <alignment horizontal="center" vertical="center" wrapText="1"/>
    </xf>
    <xf numFmtId="0" fontId="88" fillId="0" borderId="34" xfId="0" applyFont="1" applyBorder="1" applyAlignment="1">
      <alignment horizontal="center" vertical="center" wrapText="1"/>
    </xf>
    <xf numFmtId="0" fontId="88" fillId="0" borderId="44" xfId="0" applyFont="1" applyBorder="1" applyAlignment="1">
      <alignment horizontal="center" vertical="center"/>
    </xf>
    <xf numFmtId="0" fontId="90" fillId="0" borderId="19" xfId="5" applyFont="1" applyBorder="1" applyAlignment="1">
      <alignment horizontal="center" vertical="center" wrapText="1"/>
    </xf>
    <xf numFmtId="0" fontId="62" fillId="0" borderId="15" xfId="1" applyFont="1" applyBorder="1" applyAlignment="1">
      <alignment horizontal="center" vertical="center" wrapText="1"/>
    </xf>
    <xf numFmtId="0" fontId="88" fillId="0" borderId="4" xfId="1" applyFont="1" applyBorder="1" applyAlignment="1">
      <alignment horizontal="center" vertical="center" wrapText="1"/>
    </xf>
    <xf numFmtId="0" fontId="88" fillId="0" borderId="0" xfId="0" applyFont="1" applyAlignment="1">
      <alignment horizontal="center" vertical="center"/>
    </xf>
    <xf numFmtId="0" fontId="91" fillId="0" borderId="15" xfId="0" applyFont="1" applyBorder="1" applyAlignment="1">
      <alignment horizontal="center" vertical="center"/>
    </xf>
    <xf numFmtId="9" fontId="62" fillId="0" borderId="42" xfId="1" applyNumberFormat="1" applyFont="1" applyBorder="1" applyAlignment="1">
      <alignment horizontal="center" vertical="center" wrapText="1"/>
    </xf>
    <xf numFmtId="0" fontId="90" fillId="0" borderId="15" xfId="5" applyFont="1" applyBorder="1" applyAlignment="1">
      <alignment horizontal="center" vertical="center" wrapText="1"/>
    </xf>
    <xf numFmtId="0" fontId="62" fillId="0" borderId="42" xfId="1" applyFont="1" applyBorder="1" applyAlignment="1">
      <alignment horizontal="center" vertical="center" wrapText="1"/>
    </xf>
    <xf numFmtId="0" fontId="88" fillId="0" borderId="18" xfId="1" applyFont="1" applyBorder="1" applyAlignment="1">
      <alignment horizontal="center" vertical="center" wrapText="1"/>
    </xf>
    <xf numFmtId="0" fontId="88" fillId="0" borderId="16" xfId="0" applyFont="1" applyBorder="1" applyAlignment="1">
      <alignment horizontal="center" vertical="center"/>
    </xf>
    <xf numFmtId="9" fontId="88" fillId="0" borderId="44" xfId="0" applyNumberFormat="1" applyFont="1" applyBorder="1" applyAlignment="1">
      <alignment horizontal="center" vertical="center"/>
    </xf>
    <xf numFmtId="9" fontId="60" fillId="0" borderId="16" xfId="1" applyNumberFormat="1" applyFont="1" applyBorder="1" applyAlignment="1">
      <alignment horizontal="center" vertical="center" wrapText="1"/>
    </xf>
    <xf numFmtId="9" fontId="60" fillId="0" borderId="4" xfId="1" applyNumberFormat="1" applyFont="1" applyBorder="1" applyAlignment="1">
      <alignment horizontal="center" vertical="center" wrapText="1"/>
    </xf>
    <xf numFmtId="0" fontId="92" fillId="0" borderId="4" xfId="1" applyFont="1" applyBorder="1" applyAlignment="1">
      <alignment horizontal="center" vertical="center" wrapText="1"/>
    </xf>
    <xf numFmtId="0" fontId="89" fillId="0" borderId="4" xfId="1" applyFont="1" applyBorder="1" applyAlignment="1">
      <alignment horizontal="center" vertical="center" wrapText="1"/>
    </xf>
    <xf numFmtId="9" fontId="50" fillId="0" borderId="4" xfId="0" applyNumberFormat="1" applyFont="1" applyBorder="1" applyAlignment="1">
      <alignment horizontal="center" vertical="center"/>
    </xf>
    <xf numFmtId="0" fontId="62" fillId="0" borderId="19" xfId="1" applyFont="1" applyBorder="1" applyAlignment="1">
      <alignment horizontal="center" vertical="center" wrapText="1"/>
    </xf>
    <xf numFmtId="0" fontId="62" fillId="0" borderId="35" xfId="1" applyFont="1" applyBorder="1" applyAlignment="1">
      <alignment horizontal="center" vertical="center" wrapText="1"/>
    </xf>
    <xf numFmtId="0" fontId="91" fillId="0" borderId="19" xfId="1" applyFont="1" applyBorder="1" applyAlignment="1">
      <alignment horizontal="center" vertical="center" wrapText="1"/>
    </xf>
    <xf numFmtId="0" fontId="93" fillId="0" borderId="4" xfId="1" applyFont="1" applyBorder="1" applyAlignment="1">
      <alignment horizontal="center" vertical="center" wrapText="1"/>
    </xf>
    <xf numFmtId="0" fontId="91" fillId="0" borderId="0" xfId="0" applyFont="1" applyAlignment="1">
      <alignment wrapText="1"/>
    </xf>
    <xf numFmtId="0" fontId="93" fillId="0" borderId="4" xfId="1" applyFont="1" applyBorder="1" applyAlignment="1">
      <alignment horizontal="center" vertical="top" wrapText="1"/>
    </xf>
    <xf numFmtId="9" fontId="62" fillId="0" borderId="19" xfId="1" applyNumberFormat="1" applyFont="1" applyBorder="1" applyAlignment="1">
      <alignment horizontal="center" vertical="center" wrapText="1"/>
    </xf>
    <xf numFmtId="0" fontId="90" fillId="0" borderId="4" xfId="5" applyFont="1" applyBorder="1" applyAlignment="1">
      <alignment horizontal="center" vertical="center" wrapText="1"/>
    </xf>
    <xf numFmtId="0" fontId="94" fillId="0" borderId="16" xfId="1" applyFont="1" applyBorder="1" applyAlignment="1">
      <alignment horizontal="center" vertical="center" wrapText="1"/>
    </xf>
    <xf numFmtId="0" fontId="88" fillId="0" borderId="39" xfId="0" applyFont="1" applyBorder="1" applyAlignment="1">
      <alignment horizontal="center" vertical="center" wrapText="1"/>
    </xf>
    <xf numFmtId="0" fontId="95" fillId="0" borderId="0" xfId="0" applyFont="1" applyAlignment="1">
      <alignment wrapText="1"/>
    </xf>
    <xf numFmtId="9" fontId="88" fillId="0" borderId="34" xfId="0" applyNumberFormat="1" applyFont="1" applyBorder="1" applyAlignment="1">
      <alignment horizontal="center" vertical="center" wrapText="1"/>
    </xf>
    <xf numFmtId="0" fontId="60" fillId="0" borderId="19" xfId="1" applyFont="1" applyBorder="1" applyAlignment="1">
      <alignment horizontal="center" vertical="center" wrapText="1"/>
    </xf>
    <xf numFmtId="9" fontId="88" fillId="0" borderId="6" xfId="0" applyNumberFormat="1" applyFont="1" applyBorder="1" applyAlignment="1">
      <alignment horizontal="center" vertical="center"/>
    </xf>
    <xf numFmtId="0" fontId="88" fillId="0" borderId="18" xfId="0" applyFont="1" applyBorder="1" applyAlignment="1">
      <alignment horizontal="center" vertical="center"/>
    </xf>
    <xf numFmtId="0" fontId="88" fillId="0" borderId="18" xfId="0" applyFont="1" applyBorder="1" applyAlignment="1">
      <alignment horizontal="center" vertical="center" wrapText="1"/>
    </xf>
    <xf numFmtId="0" fontId="94" fillId="0" borderId="4" xfId="1" applyFont="1" applyBorder="1" applyAlignment="1">
      <alignment horizontal="center" vertical="center" wrapText="1"/>
    </xf>
    <xf numFmtId="0" fontId="96" fillId="0" borderId="18" xfId="0" applyFont="1" applyBorder="1" applyAlignment="1">
      <alignment horizontal="center" vertical="center"/>
    </xf>
    <xf numFmtId="9" fontId="88" fillId="0" borderId="4" xfId="0" applyNumberFormat="1" applyFont="1" applyBorder="1" applyAlignment="1">
      <alignment horizontal="center" vertical="center"/>
    </xf>
    <xf numFmtId="9" fontId="91" fillId="0" borderId="4" xfId="1" applyNumberFormat="1" applyFont="1" applyBorder="1" applyAlignment="1">
      <alignment horizontal="center" vertical="center" wrapText="1"/>
    </xf>
    <xf numFmtId="0" fontId="97" fillId="0" borderId="4" xfId="5" applyFont="1" applyBorder="1" applyAlignment="1">
      <alignment horizontal="center" vertical="center" wrapText="1"/>
    </xf>
    <xf numFmtId="0" fontId="88" fillId="0" borderId="15" xfId="1" applyFont="1" applyBorder="1" applyAlignment="1">
      <alignment horizontal="center" vertical="center" wrapText="1"/>
    </xf>
    <xf numFmtId="0" fontId="88" fillId="0" borderId="4" xfId="0" applyFont="1" applyBorder="1" applyAlignment="1">
      <alignment horizontal="center" vertical="center" wrapText="1"/>
    </xf>
    <xf numFmtId="0" fontId="88" fillId="0" borderId="22" xfId="0" applyFont="1" applyBorder="1" applyAlignment="1">
      <alignment horizontal="center" vertical="center"/>
    </xf>
    <xf numFmtId="9" fontId="60" fillId="0" borderId="34" xfId="1" applyNumberFormat="1" applyFont="1" applyBorder="1" applyAlignment="1">
      <alignment horizontal="center" vertical="center" wrapText="1"/>
    </xf>
    <xf numFmtId="0" fontId="89" fillId="0" borderId="19" xfId="1" applyFont="1" applyBorder="1" applyAlignment="1">
      <alignment horizontal="center" vertical="center" wrapText="1"/>
    </xf>
    <xf numFmtId="0" fontId="89" fillId="0" borderId="0" xfId="0" applyFont="1" applyAlignment="1">
      <alignment wrapText="1"/>
    </xf>
    <xf numFmtId="0" fontId="98" fillId="0" borderId="15" xfId="5" applyFont="1" applyBorder="1" applyAlignment="1">
      <alignment wrapText="1"/>
    </xf>
    <xf numFmtId="0" fontId="60" fillId="0" borderId="18" xfId="1" applyFont="1" applyBorder="1" applyAlignment="1">
      <alignment horizontal="center" vertical="center" wrapText="1"/>
    </xf>
    <xf numFmtId="0" fontId="89" fillId="0" borderId="18" xfId="0" applyFont="1" applyBorder="1" applyAlignment="1">
      <alignment wrapText="1"/>
    </xf>
    <xf numFmtId="0" fontId="98" fillId="0" borderId="4" xfId="5" applyFont="1" applyBorder="1" applyAlignment="1">
      <alignment wrapText="1"/>
    </xf>
    <xf numFmtId="9" fontId="2" fillId="0" borderId="4" xfId="7" applyFont="1" applyBorder="1" applyAlignment="1">
      <alignment horizontal="center" vertical="center" wrapText="1"/>
    </xf>
    <xf numFmtId="9" fontId="65" fillId="0" borderId="4" xfId="7" applyFont="1" applyBorder="1" applyAlignment="1">
      <alignment horizontal="center" vertical="center" wrapText="1"/>
    </xf>
    <xf numFmtId="9" fontId="65" fillId="6" borderId="4" xfId="7" applyFont="1" applyFill="1" applyBorder="1" applyAlignment="1">
      <alignment horizontal="center" vertical="center" wrapText="1"/>
    </xf>
    <xf numFmtId="0" fontId="2" fillId="0" borderId="35" xfId="1" applyFont="1" applyBorder="1" applyAlignment="1">
      <alignment horizontal="center" vertical="center" wrapText="1"/>
    </xf>
    <xf numFmtId="9" fontId="2" fillId="6" borderId="19" xfId="1" applyNumberFormat="1" applyFont="1" applyFill="1" applyBorder="1" applyAlignment="1">
      <alignment horizontal="center" vertical="center" wrapText="1"/>
    </xf>
    <xf numFmtId="0" fontId="2" fillId="6" borderId="34" xfId="1" applyFont="1" applyFill="1" applyBorder="1" applyAlignment="1">
      <alignment horizontal="center" vertical="center" wrapText="1"/>
    </xf>
    <xf numFmtId="9" fontId="14" fillId="0" borderId="4" xfId="7" applyFont="1" applyBorder="1" applyAlignment="1">
      <alignment horizontal="center" vertical="center" wrapText="1"/>
    </xf>
    <xf numFmtId="9" fontId="13" fillId="0" borderId="4" xfId="0" applyNumberFormat="1" applyFont="1" applyBorder="1" applyAlignment="1">
      <alignment horizontal="center" vertical="center"/>
    </xf>
    <xf numFmtId="0" fontId="85" fillId="25" borderId="2" xfId="0" applyFont="1" applyFill="1" applyBorder="1" applyAlignment="1">
      <alignment vertical="center"/>
    </xf>
    <xf numFmtId="0" fontId="85" fillId="25" borderId="12" xfId="0" applyFont="1" applyFill="1" applyBorder="1" applyAlignment="1">
      <alignment vertical="center"/>
    </xf>
    <xf numFmtId="0" fontId="85" fillId="25" borderId="2" xfId="0" applyFont="1" applyFill="1" applyBorder="1" applyAlignment="1">
      <alignment vertical="center" wrapText="1"/>
    </xf>
    <xf numFmtId="0" fontId="8" fillId="13" borderId="3" xfId="0" applyFont="1" applyFill="1" applyBorder="1" applyAlignment="1">
      <alignment horizontal="center" vertical="center" wrapText="1"/>
    </xf>
    <xf numFmtId="0" fontId="88" fillId="0" borderId="5" xfId="0" applyFont="1" applyBorder="1" applyAlignment="1">
      <alignment vertical="center" wrapText="1"/>
    </xf>
    <xf numFmtId="0" fontId="88" fillId="0" borderId="36" xfId="0" applyFont="1" applyBorder="1" applyAlignment="1">
      <alignment vertical="center" wrapText="1"/>
    </xf>
    <xf numFmtId="0" fontId="18" fillId="10" borderId="39" xfId="1" applyFont="1" applyFill="1" applyBorder="1" applyAlignment="1">
      <alignment horizontal="center"/>
    </xf>
    <xf numFmtId="0" fontId="18" fillId="12" borderId="0" xfId="0" applyFont="1" applyFill="1" applyAlignment="1">
      <alignment horizontal="center" vertical="center"/>
    </xf>
    <xf numFmtId="0" fontId="88" fillId="0" borderId="2" xfId="0" applyFont="1" applyBorder="1" applyAlignment="1">
      <alignment vertical="center" wrapText="1"/>
    </xf>
    <xf numFmtId="0" fontId="88" fillId="0" borderId="12" xfId="0" applyFont="1" applyBorder="1" applyAlignment="1">
      <alignment vertical="center" wrapText="1"/>
    </xf>
    <xf numFmtId="0" fontId="88" fillId="0" borderId="5" xfId="0" applyFont="1" applyBorder="1" applyAlignment="1">
      <alignment horizontal="center" vertical="center" wrapText="1"/>
    </xf>
    <xf numFmtId="0" fontId="14" fillId="6" borderId="4" xfId="1" applyFont="1" applyFill="1" applyBorder="1" applyAlignment="1">
      <alignment horizontal="center" vertical="center" wrapText="1"/>
    </xf>
    <xf numFmtId="0" fontId="14" fillId="0" borderId="4" xfId="1" applyFont="1" applyBorder="1" applyAlignment="1">
      <alignment horizontal="center" vertical="center" wrapText="1"/>
    </xf>
    <xf numFmtId="0" fontId="15" fillId="6" borderId="4" xfId="1" applyFont="1" applyFill="1" applyBorder="1" applyAlignment="1">
      <alignment horizontal="center" vertical="center" wrapText="1"/>
    </xf>
    <xf numFmtId="0" fontId="84" fillId="0" borderId="4" xfId="0" applyFont="1" applyBorder="1" applyAlignment="1">
      <alignment horizontal="center" vertical="center"/>
    </xf>
    <xf numFmtId="0" fontId="15" fillId="6" borderId="4" xfId="0" applyFont="1" applyFill="1" applyBorder="1" applyAlignment="1">
      <alignment horizontal="center" vertical="center"/>
    </xf>
    <xf numFmtId="0" fontId="36" fillId="13" borderId="3" xfId="0" applyFont="1" applyFill="1" applyBorder="1" applyAlignment="1">
      <alignment horizontal="center" vertical="center" wrapText="1"/>
    </xf>
    <xf numFmtId="0" fontId="83" fillId="17" borderId="1" xfId="1" applyFont="1" applyFill="1" applyBorder="1" applyAlignment="1">
      <alignment horizontal="center"/>
    </xf>
    <xf numFmtId="0" fontId="35" fillId="12" borderId="0" xfId="0" applyFont="1" applyFill="1" applyAlignment="1">
      <alignment horizontal="center" vertical="center"/>
    </xf>
    <xf numFmtId="0" fontId="15" fillId="6" borderId="19" xfId="1" applyFont="1" applyFill="1" applyBorder="1" applyAlignment="1">
      <alignment horizontal="center" vertical="center" wrapText="1"/>
    </xf>
    <xf numFmtId="0" fontId="15" fillId="6" borderId="34" xfId="1" applyFont="1" applyFill="1" applyBorder="1" applyAlignment="1">
      <alignment horizontal="center" vertical="center" wrapText="1"/>
    </xf>
    <xf numFmtId="0" fontId="15" fillId="6" borderId="37" xfId="1" applyFont="1" applyFill="1" applyBorder="1" applyAlignment="1">
      <alignment horizontal="center" vertical="center" wrapText="1"/>
    </xf>
    <xf numFmtId="0" fontId="15" fillId="6" borderId="2" xfId="1" applyFont="1" applyFill="1" applyBorder="1" applyAlignment="1">
      <alignment horizontal="center" vertical="center" wrapText="1"/>
    </xf>
    <xf numFmtId="0" fontId="15" fillId="6" borderId="36" xfId="1" applyFont="1" applyFill="1" applyBorder="1" applyAlignment="1">
      <alignment horizontal="center" vertical="center" wrapText="1"/>
    </xf>
    <xf numFmtId="0" fontId="61" fillId="19" borderId="3" xfId="1" applyFont="1" applyFill="1" applyBorder="1" applyAlignment="1">
      <alignment horizontal="center" vertical="center" wrapText="1"/>
    </xf>
    <xf numFmtId="0" fontId="58" fillId="17" borderId="1" xfId="1" applyFont="1" applyFill="1" applyBorder="1" applyAlignment="1">
      <alignment horizontal="center" vertical="center" wrapText="1"/>
    </xf>
    <xf numFmtId="0" fontId="59" fillId="18" borderId="0" xfId="1" applyFont="1" applyFill="1" applyAlignment="1">
      <alignment horizontal="center" vertical="center" wrapText="1"/>
    </xf>
    <xf numFmtId="0" fontId="49" fillId="19" borderId="3" xfId="1" applyFont="1" applyFill="1" applyBorder="1" applyAlignment="1">
      <alignment horizontal="center" vertical="center" wrapText="1"/>
    </xf>
    <xf numFmtId="0" fontId="72" fillId="6" borderId="34" xfId="1" applyFont="1" applyFill="1" applyBorder="1" applyAlignment="1">
      <alignment horizontal="center" vertical="center" wrapText="1"/>
    </xf>
    <xf numFmtId="0" fontId="72" fillId="6" borderId="38" xfId="1" applyFont="1" applyFill="1" applyBorder="1" applyAlignment="1">
      <alignment horizontal="center" vertical="center" wrapText="1"/>
    </xf>
    <xf numFmtId="0" fontId="73" fillId="6" borderId="34" xfId="3" applyFont="1" applyFill="1" applyBorder="1" applyAlignment="1">
      <alignment horizontal="center" vertical="center" wrapText="1"/>
    </xf>
    <xf numFmtId="0" fontId="73" fillId="6" borderId="2" xfId="3" applyFont="1" applyFill="1" applyBorder="1" applyAlignment="1">
      <alignment horizontal="center" vertical="center" wrapText="1"/>
    </xf>
    <xf numFmtId="0" fontId="71" fillId="10" borderId="34" xfId="1" applyFont="1" applyFill="1" applyBorder="1" applyAlignment="1">
      <alignment horizontal="center" vertical="center" wrapText="1"/>
    </xf>
    <xf numFmtId="0" fontId="48" fillId="22" borderId="0" xfId="1" applyFont="1" applyFill="1" applyAlignment="1">
      <alignment horizontal="center" vertical="center" wrapText="1"/>
    </xf>
    <xf numFmtId="0" fontId="72" fillId="6" borderId="37" xfId="1" applyFont="1" applyFill="1" applyBorder="1" applyAlignment="1">
      <alignment horizontal="center" vertical="center" wrapText="1"/>
    </xf>
    <xf numFmtId="0" fontId="14" fillId="0" borderId="4" xfId="1" applyFont="1" applyBorder="1" applyAlignment="1">
      <alignment horizontal="left" vertical="center" wrapText="1"/>
    </xf>
    <xf numFmtId="0" fontId="14" fillId="0" borderId="18" xfId="1" applyFont="1" applyBorder="1" applyAlignment="1">
      <alignment horizontal="center" vertical="center" wrapText="1"/>
    </xf>
    <xf numFmtId="0" fontId="35" fillId="10" borderId="1" xfId="1" applyFont="1" applyFill="1" applyBorder="1" applyAlignment="1">
      <alignment horizontal="center"/>
    </xf>
    <xf numFmtId="0" fontId="2" fillId="24" borderId="3" xfId="1"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15"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19" xfId="0" applyFont="1" applyFill="1" applyBorder="1" applyAlignment="1">
      <alignment horizontal="center" vertical="center" wrapText="1"/>
    </xf>
    <xf numFmtId="0" fontId="15" fillId="6" borderId="18" xfId="0" applyFont="1" applyFill="1" applyBorder="1" applyAlignment="1">
      <alignment horizontal="center" vertical="center" wrapText="1"/>
    </xf>
    <xf numFmtId="0" fontId="48" fillId="10" borderId="21" xfId="1" applyFont="1" applyFill="1" applyBorder="1" applyAlignment="1">
      <alignment horizontal="center" vertical="center" wrapText="1"/>
    </xf>
    <xf numFmtId="0" fontId="48" fillId="10" borderId="1" xfId="1" applyFont="1" applyFill="1" applyBorder="1" applyAlignment="1">
      <alignment horizontal="center" vertical="center" wrapText="1"/>
    </xf>
    <xf numFmtId="0" fontId="48" fillId="18" borderId="0" xfId="1" applyFont="1" applyFill="1" applyAlignment="1">
      <alignment horizontal="center" vertical="center" wrapText="1"/>
    </xf>
    <xf numFmtId="0" fontId="2" fillId="20" borderId="3" xfId="1" applyFont="1" applyFill="1" applyBorder="1" applyAlignment="1">
      <alignment horizontal="center" vertical="center" wrapText="1"/>
    </xf>
    <xf numFmtId="165" fontId="45" fillId="0" borderId="15" xfId="0" applyNumberFormat="1" applyFont="1" applyBorder="1" applyAlignment="1">
      <alignment horizontal="center" vertical="center" wrapText="1"/>
    </xf>
    <xf numFmtId="165" fontId="45" fillId="0" borderId="19" xfId="0" applyNumberFormat="1" applyFont="1" applyBorder="1" applyAlignment="1">
      <alignment horizontal="center" vertical="center" wrapText="1"/>
    </xf>
    <xf numFmtId="0" fontId="45" fillId="5" borderId="15" xfId="0" applyFont="1" applyFill="1" applyBorder="1" applyAlignment="1">
      <alignment horizontal="center" vertical="center" wrapText="1"/>
    </xf>
    <xf numFmtId="0" fontId="45" fillId="5" borderId="10" xfId="0" applyFont="1" applyFill="1" applyBorder="1" applyAlignment="1">
      <alignment horizontal="center" vertical="center" wrapText="1"/>
    </xf>
    <xf numFmtId="0" fontId="45" fillId="5" borderId="19" xfId="0" applyFont="1" applyFill="1" applyBorder="1" applyAlignment="1">
      <alignment horizontal="center" vertical="center" wrapText="1"/>
    </xf>
    <xf numFmtId="0" fontId="45" fillId="6" borderId="15" xfId="1" applyFont="1" applyFill="1" applyBorder="1" applyAlignment="1">
      <alignment horizontal="center" vertical="center" wrapText="1"/>
    </xf>
    <xf numFmtId="0" fontId="45" fillId="6" borderId="19" xfId="1" applyFont="1" applyFill="1" applyBorder="1" applyAlignment="1">
      <alignment horizontal="center" vertical="center" wrapText="1"/>
    </xf>
    <xf numFmtId="0" fontId="45" fillId="6" borderId="10" xfId="1" applyFont="1" applyFill="1" applyBorder="1" applyAlignment="1">
      <alignment horizontal="center" vertical="center" wrapText="1"/>
    </xf>
    <xf numFmtId="0" fontId="45" fillId="6" borderId="15" xfId="1" applyFont="1" applyFill="1" applyBorder="1" applyAlignment="1">
      <alignment horizontal="center" vertical="center"/>
    </xf>
    <xf numFmtId="0" fontId="45" fillId="6" borderId="10" xfId="1" applyFont="1" applyFill="1" applyBorder="1" applyAlignment="1">
      <alignment horizontal="center" vertical="center"/>
    </xf>
    <xf numFmtId="0" fontId="45" fillId="6" borderId="19" xfId="1" applyFont="1" applyFill="1" applyBorder="1" applyAlignment="1">
      <alignment horizontal="center" vertical="center"/>
    </xf>
    <xf numFmtId="0" fontId="45" fillId="0" borderId="15" xfId="1" applyFont="1" applyBorder="1" applyAlignment="1">
      <alignment horizontal="center" vertical="center" wrapText="1"/>
    </xf>
    <xf numFmtId="0" fontId="45" fillId="0" borderId="19" xfId="1" applyFont="1" applyBorder="1" applyAlignment="1">
      <alignment horizontal="center" vertical="center" wrapText="1"/>
    </xf>
    <xf numFmtId="165" fontId="45" fillId="5" borderId="15" xfId="0" applyNumberFormat="1" applyFont="1" applyFill="1" applyBorder="1" applyAlignment="1">
      <alignment vertical="center" wrapText="1"/>
    </xf>
    <xf numFmtId="165" fontId="45" fillId="5" borderId="19" xfId="0" applyNumberFormat="1" applyFont="1" applyFill="1" applyBorder="1" applyAlignment="1">
      <alignment vertical="center" wrapText="1"/>
    </xf>
    <xf numFmtId="0" fontId="80" fillId="23" borderId="3" xfId="0" applyFont="1" applyFill="1" applyBorder="1" applyAlignment="1">
      <alignment horizontal="center" vertical="center" wrapText="1"/>
    </xf>
    <xf numFmtId="0" fontId="58" fillId="17" borderId="39" xfId="1" applyFont="1" applyFill="1" applyBorder="1" applyAlignment="1">
      <alignment horizontal="center" vertical="center" wrapText="1"/>
    </xf>
    <xf numFmtId="0" fontId="79" fillId="22" borderId="40" xfId="1" applyFont="1" applyFill="1" applyBorder="1" applyAlignment="1">
      <alignment horizontal="center" vertical="center" wrapText="1"/>
    </xf>
    <xf numFmtId="0" fontId="41" fillId="6" borderId="15" xfId="1" applyFont="1" applyFill="1" applyBorder="1" applyAlignment="1">
      <alignment horizontal="center" vertical="center" wrapText="1"/>
    </xf>
    <xf numFmtId="0" fontId="41" fillId="6" borderId="10" xfId="1" applyFont="1" applyFill="1" applyBorder="1" applyAlignment="1">
      <alignment horizontal="center" vertical="center" wrapText="1"/>
    </xf>
    <xf numFmtId="0" fontId="41" fillId="6" borderId="19" xfId="1" applyFont="1" applyFill="1" applyBorder="1" applyAlignment="1">
      <alignment horizontal="center" vertical="center" wrapText="1"/>
    </xf>
    <xf numFmtId="0" fontId="49" fillId="15" borderId="0" xfId="1" applyFont="1" applyFill="1" applyAlignment="1">
      <alignment horizontal="center" vertical="center"/>
    </xf>
    <xf numFmtId="0" fontId="14" fillId="0" borderId="32" xfId="1" applyFont="1" applyBorder="1" applyAlignment="1">
      <alignment horizontal="center" vertical="center" wrapText="1"/>
    </xf>
    <xf numFmtId="0" fontId="14" fillId="0" borderId="20" xfId="1" applyFont="1" applyBorder="1" applyAlignment="1">
      <alignment horizontal="center" vertical="center" wrapText="1"/>
    </xf>
    <xf numFmtId="0" fontId="42" fillId="6" borderId="16" xfId="1" applyFont="1" applyFill="1" applyBorder="1" applyAlignment="1">
      <alignment horizontal="center" vertical="center" wrapText="1"/>
    </xf>
    <xf numFmtId="0" fontId="42" fillId="6" borderId="15" xfId="1" applyFont="1" applyFill="1" applyBorder="1" applyAlignment="1">
      <alignment horizontal="center" vertical="center" wrapText="1"/>
    </xf>
    <xf numFmtId="0" fontId="42" fillId="6" borderId="10" xfId="1" applyFont="1" applyFill="1" applyBorder="1" applyAlignment="1">
      <alignment horizontal="center" vertical="center" wrapText="1"/>
    </xf>
    <xf numFmtId="0" fontId="42" fillId="6" borderId="19" xfId="1" applyFont="1" applyFill="1" applyBorder="1" applyAlignment="1">
      <alignment horizontal="center" vertical="center" wrapText="1"/>
    </xf>
    <xf numFmtId="0" fontId="14" fillId="0" borderId="19" xfId="1" applyFont="1" applyBorder="1" applyAlignment="1">
      <alignment horizontal="center" vertical="center" wrapText="1"/>
    </xf>
    <xf numFmtId="0" fontId="14" fillId="0" borderId="19" xfId="1" applyFont="1" applyBorder="1" applyAlignment="1">
      <alignment horizontal="left" vertical="center" wrapText="1"/>
    </xf>
    <xf numFmtId="0" fontId="35" fillId="10" borderId="21" xfId="1" applyFont="1" applyFill="1" applyBorder="1" applyAlignment="1">
      <alignment horizontal="center" vertical="center"/>
    </xf>
    <xf numFmtId="0" fontId="35" fillId="10" borderId="1" xfId="1" applyFont="1" applyFill="1" applyBorder="1" applyAlignment="1">
      <alignment horizontal="center" vertical="center"/>
    </xf>
    <xf numFmtId="0" fontId="36" fillId="13" borderId="18" xfId="0" applyFont="1" applyFill="1" applyBorder="1" applyAlignment="1">
      <alignment horizontal="center" vertical="center" wrapText="1"/>
    </xf>
    <xf numFmtId="0" fontId="36" fillId="13" borderId="22" xfId="0" applyFont="1" applyFill="1" applyBorder="1" applyAlignment="1">
      <alignment horizontal="center" vertical="center" wrapText="1"/>
    </xf>
    <xf numFmtId="0" fontId="36" fillId="13" borderId="16" xfId="0" applyFont="1" applyFill="1" applyBorder="1" applyAlignment="1">
      <alignment horizontal="center" vertical="center" wrapText="1"/>
    </xf>
    <xf numFmtId="0" fontId="8" fillId="3" borderId="3" xfId="0" applyFont="1" applyFill="1" applyBorder="1" applyAlignment="1">
      <alignment wrapText="1"/>
    </xf>
    <xf numFmtId="0" fontId="8" fillId="3" borderId="3" xfId="0" applyFont="1" applyFill="1" applyBorder="1" applyAlignment="1">
      <alignment horizontal="center" vertical="center" wrapText="1"/>
    </xf>
    <xf numFmtId="0" fontId="6" fillId="2" borderId="0" xfId="0" applyFont="1" applyFill="1" applyAlignment="1">
      <alignment horizontal="center"/>
    </xf>
    <xf numFmtId="0" fontId="32" fillId="0" borderId="4" xfId="0" applyFont="1" applyBorder="1" applyAlignment="1">
      <alignment horizontal="center" vertical="center" wrapText="1"/>
    </xf>
    <xf numFmtId="0" fontId="33" fillId="0" borderId="4" xfId="5" applyFont="1" applyFill="1" applyBorder="1" applyAlignment="1">
      <alignment horizontal="center" vertical="center" wrapText="1"/>
    </xf>
    <xf numFmtId="0" fontId="18" fillId="10" borderId="1" xfId="0" applyFont="1" applyFill="1" applyBorder="1" applyAlignment="1">
      <alignment horizontal="center" vertical="center"/>
    </xf>
    <xf numFmtId="0" fontId="14" fillId="0" borderId="2" xfId="0" applyFont="1" applyBorder="1" applyAlignment="1">
      <alignment vertical="center" wrapText="1"/>
    </xf>
    <xf numFmtId="0" fontId="14" fillId="0" borderId="5" xfId="0" applyFont="1" applyBorder="1" applyAlignment="1">
      <alignment vertical="center" wrapText="1"/>
    </xf>
    <xf numFmtId="0" fontId="14" fillId="0" borderId="12" xfId="0" applyFont="1" applyBorder="1" applyAlignment="1">
      <alignment vertical="center" wrapText="1"/>
    </xf>
    <xf numFmtId="0" fontId="14" fillId="0" borderId="14" xfId="0" applyFont="1" applyBorder="1" applyAlignment="1">
      <alignment vertical="center" wrapText="1"/>
    </xf>
    <xf numFmtId="0" fontId="14" fillId="0" borderId="13" xfId="0" applyFont="1" applyBorder="1" applyAlignment="1">
      <alignment vertical="center" wrapText="1"/>
    </xf>
    <xf numFmtId="0" fontId="14" fillId="0" borderId="17" xfId="0" applyFont="1" applyBorder="1" applyAlignment="1">
      <alignment vertical="center" wrapText="1"/>
    </xf>
    <xf numFmtId="0" fontId="15" fillId="0" borderId="14" xfId="0" applyFont="1" applyBorder="1" applyAlignment="1">
      <alignment vertical="center" wrapText="1"/>
    </xf>
    <xf numFmtId="0" fontId="14" fillId="0" borderId="18" xfId="0" applyFont="1" applyBorder="1" applyAlignment="1">
      <alignment vertical="center" wrapText="1"/>
    </xf>
    <xf numFmtId="0" fontId="33" fillId="0" borderId="15" xfId="5" applyFont="1" applyFill="1" applyBorder="1" applyAlignment="1">
      <alignment horizontal="center" vertical="center" wrapText="1"/>
    </xf>
    <xf numFmtId="0" fontId="33" fillId="0" borderId="10" xfId="5" applyFont="1" applyFill="1" applyBorder="1" applyAlignment="1">
      <alignment horizontal="center" vertical="center" wrapText="1"/>
    </xf>
    <xf numFmtId="0" fontId="33" fillId="0" borderId="19" xfId="5" applyFont="1" applyFill="1" applyBorder="1" applyAlignment="1">
      <alignment horizontal="center" vertical="center" wrapText="1"/>
    </xf>
    <xf numFmtId="0" fontId="88" fillId="0" borderId="34" xfId="0" applyFont="1" applyFill="1" applyBorder="1" applyAlignment="1">
      <alignment horizontal="center" vertical="center" wrapText="1"/>
    </xf>
    <xf numFmtId="0" fontId="60" fillId="0" borderId="4" xfId="1" applyFont="1" applyBorder="1" applyAlignment="1">
      <alignment horizontal="center" vertical="center" wrapText="1"/>
    </xf>
    <xf numFmtId="0" fontId="5" fillId="0" borderId="4" xfId="5" applyBorder="1" applyAlignment="1">
      <alignment horizontal="center" vertical="center" wrapText="1"/>
    </xf>
    <xf numFmtId="9" fontId="60" fillId="0" borderId="34" xfId="1" applyNumberFormat="1" applyFont="1" applyBorder="1" applyAlignment="1">
      <alignment horizontal="center" vertical="center" wrapText="1"/>
    </xf>
    <xf numFmtId="0" fontId="5" fillId="0" borderId="0" xfId="5" applyAlignment="1">
      <alignment wrapText="1"/>
    </xf>
  </cellXfs>
  <cellStyles count="8">
    <cellStyle name="Hipervínculo" xfId="6" builtinId="8"/>
    <cellStyle name="Hyperlink" xfId="5" xr:uid="{00000000-0005-0000-0000-000001000000}"/>
    <cellStyle name="Normal" xfId="0" builtinId="0"/>
    <cellStyle name="Normal 2" xfId="1" xr:uid="{00000000-0005-0000-0000-000004000000}"/>
    <cellStyle name="Normal 3" xfId="3" xr:uid="{00000000-0005-0000-0000-000005000000}"/>
    <cellStyle name="Normal 4" xfId="2" xr:uid="{00000000-0005-0000-0000-000006000000}"/>
    <cellStyle name="Porcentaje" xfId="7" builtinId="5"/>
    <cellStyle name="Porcentaje 2"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ZONAMEDICA  MR S.A.S." id="{43EA0BB6-3A5B-427D-8B80-BD2799CA2DB2}" userId="S::zonamedica@ipse.gov.co::3088a813-13b9-4fbd-bdfe-e7518d4fe56f"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2" dT="2025-03-14T19:47:39.30" personId="{43EA0BB6-3A5B-427D-8B80-BD2799CA2DB2}" id="{85C64B62-09F9-4264-B51C-146C44F0457B}">
    <text>De acuerdo con lo validado con Planeaciòn, no se cuenta con un rubro presupuestal establecido en la proyecciòn del año 2025,.</text>
  </threadedComment>
  <threadedComment ref="I14" dT="2025-03-14T19:45:27.95" personId="{43EA0BB6-3A5B-427D-8B80-BD2799CA2DB2}" id="{8FB7B25F-B1D5-4F30-8317-709A64D75250}">
    <text>4 informes cada 3 mese.</text>
  </threadedComment>
</ThreadedComments>
</file>

<file path=xl/worksheets/_rels/sheet10.xml.rels><?xml version="1.0" encoding="UTF-8" standalone="yes"?>
<Relationships xmlns="http://schemas.openxmlformats.org/package/2006/relationships"><Relationship Id="rId3" Type="http://schemas.openxmlformats.org/officeDocument/2006/relationships/hyperlink" Target="https://ipsegovco-my.sharepoint.com/personal/planeacion_ipse_gov_co/_layouts/15/onedrive.aspx?id=%2Fpersonal%2Fplaneacion%5Fipse%5Fgov%5Fco%2FDocuments%2FPLANEACI%C3%93N%20INSTITUCIONAL%202025%2F2025%20PLANES%20DE%20ACCI%C3%93N%20AREAS%2F2025%20FINANCIERA%2FSEGUNDO%20TRIMESTRE%20EVIDENCIAS%2FContabilidad&amp;ct=1751662156783&amp;or=OWA%2DNT%2DMail&amp;ga=1" TargetMode="External"/><Relationship Id="rId2" Type="http://schemas.openxmlformats.org/officeDocument/2006/relationships/hyperlink" Target="https://ipsegovco-my.sharepoint.com/personal/planeacion_ipse_gov_co/_layouts/15/onedrive.aspx?id=%2Fpersonal%2Fplaneacion%5Fipse%5Fgov%5Fco%2FDocuments%2FPLANEACI%C3%93N%20INSTITUCIONAL%202025%2F2025%20PLANES%20DE%20ACCI%C3%93N%20AREAS%2F2025%20FINANCIERA%2FSEGUNDO%20TRIMESTRE%20EVIDENCIAS%2FContabilidad&amp;ct=1751662156783&amp;or=OWA%2DNT%2DMail&amp;ga=1" TargetMode="External"/><Relationship Id="rId1" Type="http://schemas.openxmlformats.org/officeDocument/2006/relationships/hyperlink" Target="https://ipsegovco-my.sharepoint.com/personal/planeacion_ipse_gov_co/_layouts/15/onedrive.aspx?id=%2Fpersonal%2Fplaneacion%5Fipse%5Fgov%5Fco%2FDocuments%2FPLANEACI%C3%93N%20INSTITUCIONAL%202025%2F2025%20PLANES%20DE%20ACCI%C3%93N%20AREAS%2F2025%20FINANCIERA%2FSEGUNDO%20TRIMESTRE%20EVIDENCIAS%2FPresupuesto&amp;ct=1751662156783&amp;or=OWA%2DNT%2DMail&amp;ga=1"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ipsegovco-my.sharepoint.com/:f:/g/personal/planeacion_ipse_gov_co/Eqi-o9v5k9VMmtccavqewTcB6BottrsGD7Yw1QYNfevDRQ?e=k93L7X" TargetMode="External"/><Relationship Id="rId2" Type="http://schemas.openxmlformats.org/officeDocument/2006/relationships/hyperlink" Target="https://ipsegovco-my.sharepoint.com/:f:/g/personal/planeacion_ipse_gov_co/Eqi-o9v5k9VMmtccavqewTcB6BottrsGD7Yw1QYNfevDRQ?e=k93L7X" TargetMode="External"/><Relationship Id="rId1" Type="http://schemas.openxmlformats.org/officeDocument/2006/relationships/hyperlink" Target="https://ipsegovco-my.sharepoint.com/:f:/g/personal/planeacion_ipse_gov_co/Eqi-o9v5k9VMmtccavqewTcB6BottrsGD7Yw1QYNfevDRQ?e=k93L7X" TargetMode="External"/><Relationship Id="rId6" Type="http://schemas.openxmlformats.org/officeDocument/2006/relationships/hyperlink" Target="https://ipsegovco-my.sharepoint.com/personal/planeacion_ipse_gov_co/_layouts/15/onedrive.aspx?id=%2Fpersonal%2Fplaneacion%5Fipse%5Fgov%5Fco%2FDocuments%2FPLANEACI%C3%93N%20INSTITUCIONAL%202025%2F2025%20PLANES%20DE%20ACCI%C3%93N%20AREAS%2F2025%20CONTROL%20INTERNO%2FSEGUNDO%20TRIMESTRE%20EVIDENCIAS&amp;ct=1752611572414&amp;or=OWA%2DNT%2DMail&amp;ga=1" TargetMode="External"/><Relationship Id="rId5" Type="http://schemas.openxmlformats.org/officeDocument/2006/relationships/hyperlink" Target="https://ipsegovco-my.sharepoint.com/:b:/r/personal/planeacion_ipse_gov_co/Documents/PLANEACI%C3%93N%20INSTITUCIONAL%202025/2025%20PLANES%20DE%20ACCI%C3%93N%20AREAS/2025%20CONTROL%20INTERNO/PRIMER%20TRIMESTRE%20EVIDENCIAS/Actividad%202/Reporte%20de%20Ejecuci%C3%B3n%20del%20Plan%20de%20Acci%C3%B3n%201er%20Trimestre%202025.pdf?csf=1&amp;web=1&amp;e=Akz53k" TargetMode="External"/><Relationship Id="rId4" Type="http://schemas.openxmlformats.org/officeDocument/2006/relationships/hyperlink" Target="https://ipsegovco-my.sharepoint.com/:f:/g/personal/planeacion_ipse_gov_co/Eqi-o9v5k9VMmtccavqewTcB6BottrsGD7Yw1QYNfevDRQ?e=k93L7X" TargetMode="Externa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s://ipsegovco-my.sharepoint.com/:f:/g/personal/planeacion_ipse_gov_co/ElWKpr4itmhMki3lVpUSRUkB0OH7PzIXOJOH5YLHYqDQfw?e=GUpDgQ" TargetMode="External"/><Relationship Id="rId7" Type="http://schemas.openxmlformats.org/officeDocument/2006/relationships/hyperlink" Target="https://ipsegovco.sharepoint.com/:f:/s/COMUNICACIONESIPSE/EvqWXqa087FIrwb9B74r950BBEXuojuaPSvvdo2DdJ6xpA?e=ysf8RP" TargetMode="External"/><Relationship Id="rId2" Type="http://schemas.openxmlformats.org/officeDocument/2006/relationships/hyperlink" Target="https://ipsegovco-my.sharepoint.com/personal/planeacion_ipse_gov_co/_layouts/15/onedrive.aspx?id=%2Fpersonal%2Fplaneacion%5Fipse%5Fgov%5Fco%2FDocuments%2FPLANEACI%C3%93N%20INSTITUCIONAL%202025%2F2025%20PLANES%20DE%20ACCI%C3%93N%20AREAS%2F2025%20COMUNICACIONES%2FPRIMER%20TRIMESTRE%20EVIDENCIAS%2F3%2E%20Fortalecer%20la%20comunicaci%C3%B3n%20interna&amp;ct=1745425541257&amp;or=OWA%2DNT%2DMail&amp;ga=1" TargetMode="External"/><Relationship Id="rId1" Type="http://schemas.openxmlformats.org/officeDocument/2006/relationships/hyperlink" Target="https://ipsegovco-my.sharepoint.com/personal/planeacion_ipse_gov_co/_layouts/15/onedrive.aspx?id=%2Fpersonal%2Fplaneacion%5Fipse%5Fgov%5Fco%2FDocuments%2FPLANEACI%C3%93N%20INSTITUCIONAL%202025%2F2025%20PLANES%20DE%20ACCI%C3%93N%20AREAS%2F2025%20COMUNICACIONES%2FPRIMER%20TRIMESTRE%20EVIDENCIAS%2F2%2E%20%2E%20Mejorar%20indicadores%20de%20visibilizaci%C3%B3n%20e%20interacci%C3%B3n%2F1er%20Trimestre&amp;ct=1745333209274&amp;or=OWA%2DNT%2DMail&amp;ga=1" TargetMode="External"/><Relationship Id="rId6" Type="http://schemas.openxmlformats.org/officeDocument/2006/relationships/hyperlink" Target="https://ipsegovco-my.sharepoint.com/shared?id=%2Fsites%2FCOMUNICACIONESIPSE%2FDocumentos%20compartidos%2FCOMUNICACIONES%202025%2FCOMUNICACI%C3%93N%20INTERNA%20MAJO%202025%2FEVIDENCIAS%20SEGUNDO%20TRIMESTRE&amp;listurl=https%3A%2F%2Fipsegovco%2Esharepoint%2Ecom%2Fsites%2FCOMUNICACIONESIPSE%2FDocumentos%20compartidos&amp;source=waffle" TargetMode="External"/><Relationship Id="rId5" Type="http://schemas.openxmlformats.org/officeDocument/2006/relationships/hyperlink" Target="https://ipsegovco.sharepoint.com/:f:/s/COMUNICACIONESIPSE/EloOKl2Owh1GlbLtvN07yGcBBEAjkw73LPtVErikcUCohg?e=Lazuzp" TargetMode="External"/><Relationship Id="rId4" Type="http://schemas.openxmlformats.org/officeDocument/2006/relationships/hyperlink" Target="https://ipsegovco-my.sharepoint.com/:f:/g/personal/planeacion_ipse_gov_co/EmPRklWVAK9JmYPkq8bc9REBxjumkKVcsttqXI7gVejIOw?e=PjAhX3"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ipsegovco-my.sharepoint.com/:w:/g/personal/mariagarcia_ipse_gov_co/EQCFImZj1Q9JkdhvuwjRju8BzmUBGB3D1oMEV417Bi2X0g?e=25A1lh" TargetMode="External"/><Relationship Id="rId13" Type="http://schemas.openxmlformats.org/officeDocument/2006/relationships/hyperlink" Target="https://ipsegovco-my.sharepoint.com/:p:/g/personal/donaldoortiz_ipse_gov_co/EWDQZb2jShpKpfCMeRIGF1AB_5PvMNBTeGmknAhtnga1uw?CID=26e4742b-2b5b-1b9f-e462-73e95190bd1d" TargetMode="External"/><Relationship Id="rId18" Type="http://schemas.openxmlformats.org/officeDocument/2006/relationships/hyperlink" Target="https://ipse.gov.co/documento_planeacion/documento/plan_de_rendicion_de_cuentas/2025/ESTRATEGIA-RENDICION-DE-CUENTAS-2025.pdf" TargetMode="External"/><Relationship Id="rId3" Type="http://schemas.openxmlformats.org/officeDocument/2006/relationships/hyperlink" Target="https://ipse.gov.co/mapa-del-sitio/transparencia-ipse/planeacion/politicas-lineamientos-y-manuales/plan-antitramites/" TargetMode="External"/><Relationship Id="rId21" Type="http://schemas.openxmlformats.org/officeDocument/2006/relationships/hyperlink" Target="https://ipsegovco-my.sharepoint.com/personal/planeacion_ipse_gov_co/_layouts/15/onedrive.aspx?id=%2Fpersonal%2Fplaneacion%5Fipse%5Fgov%5Fco%2FDocuments%2FPLANEACI&#211;N%20INSTITUCIONAL%202025%2F2025%20PLANES%20DE%20ACCI&#211;N%20AREAS%2F2025%20PLANEACI&#211;N%20INSTITUCIONAL%2FSEGUNDO%20TRIMESTRE%2FPrograma%20de%20Transparecia%20y%20&#201;tica%20Publica%20%2D%20PTEP&amp;ct=1753722241683&amp;or=OWA%2DNT%2DMail&amp;ga=1" TargetMode="External"/><Relationship Id="rId7" Type="http://schemas.openxmlformats.org/officeDocument/2006/relationships/hyperlink" Target="https://ipsegovco-my.sharepoint.com/:f:/g/personal/dianamenjura_ipse_gov_co/Ei5M7c8_Cv5EjxQfskuEEQUB4j3Z2ayshFOZ9p8PTbiBgg?e=77Mfjz" TargetMode="External"/><Relationship Id="rId12" Type="http://schemas.openxmlformats.org/officeDocument/2006/relationships/hyperlink" Target="https://ipse.gov.co/mapa-del-sitio/transparencia-ipse/planeacion/plan-de-accion/" TargetMode="External"/><Relationship Id="rId17" Type="http://schemas.openxmlformats.org/officeDocument/2006/relationships/hyperlink" Target="https://ipsegovco-my.sharepoint.com/personal/planeacion_ipse_gov_co/_layouts/15/onedrive.aspx?id=%2Fpersonal%2Fplaneacion%5Fipse%5Fgov%5Fco%2FDocuments%2FPLANEACI%C3%93N%20INSTITUCIONAL%202025%2F2025%20PLANES%20DE%20ACCI%C3%93N%20AREAS%2F2025%20PLANEACI%C3%93N%20INSTITUCIONAL%2FSEGUNDO%20TRIMESTRE%2FSIRECI&amp;ct=1753134176981&amp;or=OWA%2DNT%2DMail&amp;ga=1" TargetMode="External"/><Relationship Id="rId25" Type="http://schemas.openxmlformats.org/officeDocument/2006/relationships/printerSettings" Target="../printerSettings/printerSettings1.bin"/><Relationship Id="rId2" Type="http://schemas.openxmlformats.org/officeDocument/2006/relationships/hyperlink" Target="https://ipse.gov.co/documento_planeacion/documento/plan_de_rendicion_de_cuentas/2025/ESTRATEGIA-RENDICION-DE-CUENTAS-2025.pdf" TargetMode="External"/><Relationship Id="rId16" Type="http://schemas.openxmlformats.org/officeDocument/2006/relationships/hyperlink" Target="https://mapainversiones.dnp.gov.co/Home/FichaProyectosMenuAllUsers?Bpin=202300000000311" TargetMode="External"/><Relationship Id="rId20" Type="http://schemas.openxmlformats.org/officeDocument/2006/relationships/hyperlink" Target="https://ipse.gov.co/blog/2025/07/02/componente-transversal-del-programa-de-transparencia-y-etica-publica-ptep/" TargetMode="External"/><Relationship Id="rId1" Type="http://schemas.openxmlformats.org/officeDocument/2006/relationships/hyperlink" Target="https://ipse.gov.co/mapa-del-sitio/transparencia-ipse/planeacion/plan-de-accion/" TargetMode="External"/><Relationship Id="rId6" Type="http://schemas.openxmlformats.org/officeDocument/2006/relationships/hyperlink" Target="https://ipse.gov.co/mapa-del-sitio/transparencia-ipse/planeacion/rendicion-de-cuentas/rendicion-de-cuentas-al-ciudadano/" TargetMode="External"/><Relationship Id="rId11" Type="http://schemas.openxmlformats.org/officeDocument/2006/relationships/hyperlink" Target="https://ipsegovco-my.sharepoint.com/:f:/g/personal/planeacion_ipse_gov_co/EsiyjoHyc79Ilpw66ri82SgB0C0fz6lUC5s4GIy-gaQz3A?e=7s6Uy5" TargetMode="External"/><Relationship Id="rId24" Type="http://schemas.openxmlformats.org/officeDocument/2006/relationships/hyperlink" Target="https://ipsegovco-my.sharepoint.com/:w:/g/personal/planeacion_ipse_gov_co/EU-3jS7_nb9JovPLdNSS6SQBCti47pYWUpI9WnHHVck1Mw?e=g62uVC" TargetMode="External"/><Relationship Id="rId5" Type="http://schemas.openxmlformats.org/officeDocument/2006/relationships/hyperlink" Target="https://mapainversiones.dnp.gov.co/Home/FichaProyectosMenuAllUsers?Bpin=202300000000311" TargetMode="External"/><Relationship Id="rId15" Type="http://schemas.openxmlformats.org/officeDocument/2006/relationships/hyperlink" Target="https://ipsegovco-my.sharepoint.com/personal/planeacion_ipse_gov_co/_layouts/15/onedrive.aspx?id=%2Fpersonal%2Fplaneacion%5Fipse%5Fgov%5Fco%2FDocuments%2FPLANEACI%C3%93N%20INSTITUCIONAL%202025%2F2025%20PLANES%20DE%20ACCI%C3%93N%20AREAS%2F2025%20PLANEACI%C3%93N%20INSTITUCIONAL%2FSEGUNDO%20TRIMESTRE%2FMGMP%202026%2D2029&amp;ct=1753134176981&amp;or=OWA%2DNT%2DMail&amp;ga=1" TargetMode="External"/><Relationship Id="rId23" Type="http://schemas.openxmlformats.org/officeDocument/2006/relationships/hyperlink" Target="https://ipsegovco-my.sharepoint.com/:f:/g/personal/dianamenjura_ipse_gov_co/Ei5M7c8_Cv5EjxQfskuEEQUB4j3Z2ayshFOZ9p8PTbiBgg?e=77Mfjz" TargetMode="External"/><Relationship Id="rId10" Type="http://schemas.openxmlformats.org/officeDocument/2006/relationships/hyperlink" Target="https://ipse.gov.co/documento_planeacion/documento/plan_de_rendicion_de_cuentas/2025/INFORME-RENDICION-DE-CUENTAS-PRIMER-TRIMESTRE-2025-IPSE.pdf" TargetMode="External"/><Relationship Id="rId19" Type="http://schemas.openxmlformats.org/officeDocument/2006/relationships/hyperlink" Target="https://ipsegovco-my.sharepoint.com/:f:/g/personal/planeacion_ipse_gov_co/EmrNFO1nHlBHuAEJAhNp_yIBLIl2qdWFZKALzmWLEYjE4g?e=zB3mem" TargetMode="External"/><Relationship Id="rId4" Type="http://schemas.openxmlformats.org/officeDocument/2006/relationships/hyperlink" Target="https://mapainversiones.dnp.gov.co/Home/FichaProyectosMenuAllUsers?Bpin=202300000000311" TargetMode="External"/><Relationship Id="rId9" Type="http://schemas.openxmlformats.org/officeDocument/2006/relationships/hyperlink" Target="https://ipsegovco-my.sharepoint.com/:f:/g/personal/planeacion_ipse_gov_co/EsiyjoHyc79Ilpw66ri82SgB0C0fz6lUC5s4GIy-gaQz3A?e=7s6Uy5" TargetMode="External"/><Relationship Id="rId14" Type="http://schemas.openxmlformats.org/officeDocument/2006/relationships/hyperlink" Target="https://ipsegovco-my.sharepoint.com/personal/planeacion_ipse_gov_co/_layouts/15/onedrive.aspx?id=%2Fpersonal%2Fplaneacion%5Fipse%5Fgov%5Fco%2FDocuments%2FPLANEACI%C3%93N%20INSTITUCIONAL%202025%2F2025%20PLANES%20DE%20ACCI%C3%93N%20AREAS%2F2025%20PLANEACI%C3%93N%20INSTITUCIONAL%2FSEGUNDO%20TRIMESTRE%2FAnteproyecto%20de%20Presupuesto%202026&amp;ct=1753134176981&amp;or=OWA%2DNT%2DMail&amp;ga=1" TargetMode="External"/><Relationship Id="rId22" Type="http://schemas.openxmlformats.org/officeDocument/2006/relationships/hyperlink" Target="https://ipsegovco-my.sharepoint.com/:x:/r/personal/planeacion_ipse_gov_co/_layouts/15/Doc.aspx?sourcedoc=%7BDDF07DCC-A289-45C7-A9CF-138B3909E5B1%7D&amp;file=Cronograma%20PTEP.xlsm&amp;action=default&amp;mobileredirect=tru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ipsegovco-my.sharepoint.com/:f:/g/personal/planeacion_ipse_gov_co/EuEBIqf9fPhLsJjEnd1pxrsBQIuo5sFrOM4e0IzO5GF54w?e=DjqpJM" TargetMode="External"/><Relationship Id="rId2" Type="http://schemas.openxmlformats.org/officeDocument/2006/relationships/hyperlink" Target="https://ipsegovco-my.sharepoint.com/:f:/g/personal/planeacion_ipse_gov_co/EuEBIqf9fPhLsJjEnd1pxrsBQIuo5sFrOM4e0IzO5GF54w?e=DjqpJM" TargetMode="External"/><Relationship Id="rId1" Type="http://schemas.openxmlformats.org/officeDocument/2006/relationships/hyperlink" Target="https://ipsegovco-my.sharepoint.com/:f:/g/personal/planeacion_ipse_gov_co/Evp29B9Z7EpJjDKbixpb0rEBY72EMlHX2Ayl6D1Gd6lmLw?e=9iH71z" TargetMode="External"/><Relationship Id="rId6" Type="http://schemas.openxmlformats.org/officeDocument/2006/relationships/hyperlink" Target="https://ipsegovco-my.sharepoint.com/:f:/g/personal/planeacion_ipse_gov_co/EgO6jQL78rlJvtBwca2sKPUBdQEfJMLtYtd9EO5TelLWFg?e=Ea7Tb1" TargetMode="External"/><Relationship Id="rId5" Type="http://schemas.openxmlformats.org/officeDocument/2006/relationships/hyperlink" Target="https://ipsegovco-my.sharepoint.com/:p:/g/personal/planeacion_ipse_gov_co/EWhVB7ibSchMnnW6Xensj8YB_mFf-K1J0uZKZmLBfhXqJA?e=OEGsqV" TargetMode="External"/><Relationship Id="rId4" Type="http://schemas.openxmlformats.org/officeDocument/2006/relationships/hyperlink" Target="https://ipsegovco-my.sharepoint.com/:b:/g/personal/planeacion_ipse_gov_co/ESEGUbVjCPxKmbArE1eUUW0B_Qq8zrn0lHuwYnQBn2_00Q?e=PE4ddV"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ipsegovco-my.sharepoint.com/:f:/g/personal/planeacion_ipse_gov_co/EqiPGitQ-zZCmooW0u0U7TYBcm3z7s9apQ1LpCdnBxh7KQ?e=wixdSg" TargetMode="External"/><Relationship Id="rId7" Type="http://schemas.openxmlformats.org/officeDocument/2006/relationships/hyperlink" Target="https://ipsegovco-my.sharepoint.com/:f:/g/personal/planeacion_ipse_gov_co/EkHWb1PF4RdJoPMt4MOLjlMBkYfoEykS8GdELPcmonRFSg?e=IJosfH" TargetMode="External"/><Relationship Id="rId2" Type="http://schemas.openxmlformats.org/officeDocument/2006/relationships/hyperlink" Target="https://ipsegovco-my.sharepoint.com/:f:/g/personal/planeacion_ipse_gov_co/EqiPGitQ-zZCmooW0u0U7TYBcm3z7s9apQ1LpCdnBxh7KQ?e=rst4iR" TargetMode="External"/><Relationship Id="rId1" Type="http://schemas.openxmlformats.org/officeDocument/2006/relationships/hyperlink" Target="https://ipsegovco-my.sharepoint.com/:f:/g/personal/leonardosuarez_ipse_gov_co/Eg737XwGZ9JOuj93NWlB9hYB4oVYE2THlJjr9MgA7fqXhg?e=lE7DVb" TargetMode="External"/><Relationship Id="rId6" Type="http://schemas.openxmlformats.org/officeDocument/2006/relationships/hyperlink" Target="https://ipsegovco-my.sharepoint.com/:f:/g/personal/planeacion_ipse_gov_co/EuG_gy6EkThAuIpPozuFY-MBpzW5NttALxq8u7GMymSZlw?e=efw6Pi" TargetMode="External"/><Relationship Id="rId5" Type="http://schemas.openxmlformats.org/officeDocument/2006/relationships/hyperlink" Target="https://ipsegovco-my.sharepoint.com/:b:/g/personal/planeacion_ipse_gov_co/EVfWjclmjmdPjA3-P6v72E0BGqiE6lC0XSnBEhVlEXZK1Q?e=vxJyVD" TargetMode="External"/><Relationship Id="rId4" Type="http://schemas.openxmlformats.org/officeDocument/2006/relationships/hyperlink" Target="https://ipsegovco-my.sharepoint.com/:f:/g/personal/planeacion_ipse_gov_co/EhRahFFWP_5MiqZFSX69lMUBRRvKEkq2ia4JirtjCseiIw?e=MOEntX"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ipsegovco-my.sharepoint.com/:f:/g/personal/planeacion_ipse_gov_co/EiqXmqjiTrVDn0Nc_HWXGlMBxg5Rf0C2fxg-7qjckMAr1w?e=weVA7b" TargetMode="External"/><Relationship Id="rId13" Type="http://schemas.openxmlformats.org/officeDocument/2006/relationships/printerSettings" Target="../printerSettings/printerSettings3.bin"/><Relationship Id="rId3" Type="http://schemas.openxmlformats.org/officeDocument/2006/relationships/hyperlink" Target="https://ipsegovco-my.sharepoint.com/:f:/g/personal/planeacion_ipse_gov_co/EtbAajm-l89NkJDW3NiefbcBV_x3MRCd5Wu_bCykR7j-9A?e=tmJJ3d" TargetMode="External"/><Relationship Id="rId7" Type="http://schemas.openxmlformats.org/officeDocument/2006/relationships/hyperlink" Target="https://ipsegovco-my.sharepoint.com/:f:/g/personal/planeacion_ipse_gov_co/EqIKTAYKjPBKjYImcdMWdSkBYWqCSxCqrKrBLmawKnKWbQ?e=Vb4Kbg" TargetMode="External"/><Relationship Id="rId12" Type="http://schemas.openxmlformats.org/officeDocument/2006/relationships/hyperlink" Target="https://ipsegovco-my.sharepoint.com/personal/planeacion_ipse_gov_co/_layouts/15/onedrive.aspx?id=%2Fpersonal%2Fplaneacion%5Fipse%5Fgov%5Fco%2FDocuments%2FPLANEACI%C3%93N%20INSTITUCIONAL%202025%2F2025%20PLANES%20DE%20ACCI%C3%93N%20AREAS%2F2025%20SUBDIRECCI%C3%93N%20DE%20PLANIFICACI%C3%93N%2FSegundo%20trimestre%20evidencias%2F1%2E1%20Estructuraci%C3%B3n%20de%20proyectos&amp;ct=1753216373968&amp;or=OWA%2DNT%2DMail&amp;ga=1" TargetMode="External"/><Relationship Id="rId2" Type="http://schemas.openxmlformats.org/officeDocument/2006/relationships/hyperlink" Target="https://ipsegovco-my.sharepoint.com/:f:/g/personal/planeacion_ipse_gov_co/EnWEw4nSG3NIv2w1CL-9xMIB6MZGLewv1718B_FyVCnPVg?e=tqMON2" TargetMode="External"/><Relationship Id="rId1" Type="http://schemas.openxmlformats.org/officeDocument/2006/relationships/hyperlink" Target="https://ipsegovco-my.sharepoint.com/:f:/g/personal/planeacion_ipse_gov_co/EqiAqNh_6bZPhe-pO5WnZLgBGICGisfHI0RATXsvn6HnvQ?e=swG6TA" TargetMode="External"/><Relationship Id="rId6" Type="http://schemas.openxmlformats.org/officeDocument/2006/relationships/hyperlink" Target="https://ipsegovco-my.sharepoint.com/:f:/g/personal/planeacion_ipse_gov_co/EvlEpRfXWSVIgyglGx_GqzUBG14tMrJtz22S89ORimcjjQ?e=wH6hgD" TargetMode="External"/><Relationship Id="rId11" Type="http://schemas.openxmlformats.org/officeDocument/2006/relationships/hyperlink" Target="https://ipsegovco-my.sharepoint.com/personal/planeacion_ipse_gov_co/_layouts/15/onedrive.aspx?id=%2Fpersonal%2Fplaneacion%5Fipse%5Fgov%5Fco%2FDocuments%2FPLANEACI%C3%93N%20INSTITUCIONAL%202025%2F2025%20PLANES%20DE%20ACCI%C3%93N%20AREAS%2F2025%20SUBDIRECCI%C3%93N%20DE%20PLANIFICACI%C3%93N%2FPrimer%20trimestre%20evidencias%2F1%2E1%20Estructuraci%C3%B3n%20de%20proyectos&amp;ct=1753216373968&amp;or=OWA%2DNT%2DMail&amp;ga=1" TargetMode="External"/><Relationship Id="rId5" Type="http://schemas.openxmlformats.org/officeDocument/2006/relationships/hyperlink" Target="https://ipsegovco-my.sharepoint.com/:f:/g/personal/planeacion_ipse_gov_co/EofH_k7Qf7dLtC1rLVgtDlABjPPKvmUT7zi9MylUUEi7Zw?e=gc2weW" TargetMode="External"/><Relationship Id="rId10" Type="http://schemas.openxmlformats.org/officeDocument/2006/relationships/hyperlink" Target="https://ipsegovco-my.sharepoint.com/personal/planeacion_ipse_gov_co/_layouts/15/onedrive.aspx?id=%2Fpersonal%2Fplaneacion%5Fipse%5Fgov%5Fco%2FDocuments%2FPLANEACI%C3%93N%20INSTITUCIONAL%202025%2F2025%20PLANES%20DE%20ACCI%C3%93N%20AREAS%2F2025%20SUBDIRECCI%C3%93N%20DE%20PLANIFICACI%C3%93N%2FSegundo%20trimestre%20evidencias%2F1%2E1%20Estructuraci%C3%B3n%20de%20proyectos&amp;ct=1753216373968&amp;or=OWA%2DNT%2DMail&amp;ga=1" TargetMode="External"/><Relationship Id="rId4" Type="http://schemas.openxmlformats.org/officeDocument/2006/relationships/hyperlink" Target="https://ipsegovco-my.sharepoint.com/:f:/g/personal/planeacion_ipse_gov_co/EpxSu5H8agNIgDcSsDosoCsB467t8UuPnEjrWrlaqaq6gg?e=P45Nvf" TargetMode="External"/><Relationship Id="rId9" Type="http://schemas.openxmlformats.org/officeDocument/2006/relationships/hyperlink" Target="https://ipsegovco-my.sharepoint.com/personal/planeacion_ipse_gov_co/_layouts/15/onedrive.aspx?id=%2Fpersonal%2Fplaneacion%5Fipse%5Fgov%5Fco%2FDocuments%2FPLANEACI%C3%93N%20INSTITUCIONAL%202025%2F2025%20PLANES%20DE%20ACCI%C3%93N%20AREAS%2F2025%20SUBDIRECCI%C3%93N%20DE%20PLANIFICACI%C3%93N%2FPrimer%20trimestre%20evidencias%2F1%2E1%20Estructuraci%C3%B3n%20de%20proyectos&amp;ct=1753216373968&amp;or=OWA%2DNT%2DMail&amp;ga=1"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ipsegovco-my.sharepoint.com/:b:/r/personal/planeacion_ipse_gov_co/Documents/PLANEACI%C3%93N%20INSTITUCIONAL%202025/2025%20PLANES%20DE%20ACCI%C3%93N%20AREAS/2025%20UCID/Evidencias%20segundo%20trimestre%202025/Capacitaci%C3%B3n%202do%20trimestre.pdf?csf=1&amp;web=1&amp;e=h7zrJt" TargetMode="External"/><Relationship Id="rId2" Type="http://schemas.openxmlformats.org/officeDocument/2006/relationships/hyperlink" Target="https://ipsegovco-my.sharepoint.com/:x:/g/personal/planeacion_ipse_gov_co/ES2trf0CHqJMpWvxXz4SDWIBwe3BL3l8L1U_hd6catjB-g?e=UKLO0L" TargetMode="External"/><Relationship Id="rId1" Type="http://schemas.openxmlformats.org/officeDocument/2006/relationships/hyperlink" Target="https://ipsegovco-my.sharepoint.com/:b:/g/personal/planeacion_ipse_gov_co/ERAdfKcmDtZDqiVKwahlkTgBkVgcg77E9aeAHXOEu3t7mA?e=R3leju" TargetMode="External"/><Relationship Id="rId6" Type="http://schemas.openxmlformats.org/officeDocument/2006/relationships/printerSettings" Target="../printerSettings/printerSettings4.bin"/><Relationship Id="rId5" Type="http://schemas.openxmlformats.org/officeDocument/2006/relationships/hyperlink" Target="https://ipsegovco-my.sharepoint.com/:x:/r/personal/planeacion_ipse_gov_co/Documents/PLANEACI%C3%93N%20INSTITUCIONAL%202025/2025%20PLANES%20DE%20ACCI%C3%93N%20AREAS/2025%20UCID/Evidencias%20segundo%20trimestre%202025/Control%20expedientes%20vigentes%20abril%202025.xlsx?d=w3ac427f99009484bb607c6e6cac799d8&amp;csf=1&amp;web=1&amp;e=CJAVsV" TargetMode="External"/><Relationship Id="rId4" Type="http://schemas.openxmlformats.org/officeDocument/2006/relationships/hyperlink" Target="https://ipsegovco-my.sharepoint.com/:b:/r/personal/planeacion_ipse_gov_co/Documents/PLANEACI%C3%93N%20INSTITUCIONAL%202025/2025%20PLANES%20DE%20ACCI%C3%93N%20AREAS/2025%20UCID/Evidencias%20segundo%20trimestre%202025/Correo_%20MARIA%20CLAUDIA.pdf?csf=1&amp;web=1&amp;e=8MvNjT"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ipsegovco-my.sharepoint.com/:f:/g/personal/sistemas_ipse_gov_co/EjUSJYJfXPBHg2cMk73I8WIBnq0sjDeB4Yi12Q4N0VRvEQ?e=OpsSeW" TargetMode="External"/><Relationship Id="rId13" Type="http://schemas.openxmlformats.org/officeDocument/2006/relationships/hyperlink" Target="https://ipsegovco-my.sharepoint.com/:f:/g/personal/sistemas_ipse_gov_co/ErEwQlMDBmxCsZ2Bmpbki5ABdT0kwojtrCaVh5dVSl8quA?e=3g0xhb" TargetMode="External"/><Relationship Id="rId18" Type="http://schemas.openxmlformats.org/officeDocument/2006/relationships/hyperlink" Target="https://ipsegovco-my.sharepoint.com/:f:/g/personal/sistemas_ipse_gov_co/EjUSJYJfXPBHg2cMk73I8WIBnq0sjDeB4Yi12Q4N0VRvEQ?e=OpsSeW" TargetMode="External"/><Relationship Id="rId3" Type="http://schemas.openxmlformats.org/officeDocument/2006/relationships/hyperlink" Target="https://ipsegovco-my.sharepoint.com/:f:/g/personal/sistemas_ipse_gov_co/ErEwQlMDBmxCsZ2Bmpbki5ABdT0kwojtrCaVh5dVSl8quA?e=3g0xhb" TargetMode="External"/><Relationship Id="rId7" Type="http://schemas.openxmlformats.org/officeDocument/2006/relationships/hyperlink" Target="https://ipsegovco-my.sharepoint.com/:f:/g/personal/sistemas_ipse_gov_co/EvA1expWKwlNur5N3FqbsTUByqRj2UfSl-XJc9d0PXY39g?e=8wVjGD" TargetMode="External"/><Relationship Id="rId12" Type="http://schemas.openxmlformats.org/officeDocument/2006/relationships/hyperlink" Target="https://ipsegovco-my.sharepoint.com/:f:/g/personal/sistemas_ipse_gov_co/EvaDroTQzHlDpSEpGcG3RW8BiiWh-M2QkOFjEWZXCjvbHw?e=LEI3Ah" TargetMode="External"/><Relationship Id="rId17" Type="http://schemas.openxmlformats.org/officeDocument/2006/relationships/hyperlink" Target="https://ipsegovco-my.sharepoint.com/:f:/g/personal/sistemas_ipse_gov_co/EvA1expWKwlNur5N3FqbsTUByqRj2UfSl-XJc9d0PXY39g?e=8wVjGD" TargetMode="External"/><Relationship Id="rId2" Type="http://schemas.openxmlformats.org/officeDocument/2006/relationships/hyperlink" Target="https://ipsegovco-my.sharepoint.com/:f:/g/personal/sistemas_ipse_gov_co/EvaDroTQzHlDpSEpGcG3RW8BiiWh-M2QkOFjEWZXCjvbHw?e=LEI3Ah" TargetMode="External"/><Relationship Id="rId16" Type="http://schemas.openxmlformats.org/officeDocument/2006/relationships/hyperlink" Target="https://ipsegovco-my.sharepoint.com/:f:/g/personal/sistemas_ipse_gov_co/EgZm8kJGPmRCgTg5Gec9rXcBbXHQCdLOnALUkgIW5tMA0w?e=vGkBsE" TargetMode="External"/><Relationship Id="rId20" Type="http://schemas.openxmlformats.org/officeDocument/2006/relationships/printerSettings" Target="../printerSettings/printerSettings5.bin"/><Relationship Id="rId1" Type="http://schemas.openxmlformats.org/officeDocument/2006/relationships/hyperlink" Target="https://ipsegovco-my.sharepoint.com/:f:/g/personal/sistemas_ipse_gov_co/Eo8yZw-8BhJNtoiOmkxi16ABOklxOHzC-8nqpSS7zISklg?e=vOazJf" TargetMode="External"/><Relationship Id="rId6" Type="http://schemas.openxmlformats.org/officeDocument/2006/relationships/hyperlink" Target="https://ipsegovco-my.sharepoint.com/:f:/g/personal/sistemas_ipse_gov_co/EquI6t7-3t1IpSywaJsvO_gBzVZz0L_xAAuVSjpoD2eBYA?e=qZ2xSY" TargetMode="External"/><Relationship Id="rId11" Type="http://schemas.openxmlformats.org/officeDocument/2006/relationships/hyperlink" Target="https://ipsegovco-my.sharepoint.com/:f:/g/personal/sistemas_ipse_gov_co/Epw1XZqL5LhOovvJl4c-H4IBz06eiZXQcFpbg_Trm75WuA?e=wzKbDH" TargetMode="External"/><Relationship Id="rId5" Type="http://schemas.openxmlformats.org/officeDocument/2006/relationships/hyperlink" Target="https://ipsegovco-my.sharepoint.com/:f:/g/personal/sistemas_ipse_gov_co/EgZm8kJGPmRCgTg5Gec9rXcBbXHQCdLOnALUkgIW5tMA0w?e=vGkBsE" TargetMode="External"/><Relationship Id="rId15" Type="http://schemas.openxmlformats.org/officeDocument/2006/relationships/hyperlink" Target="https://ipsegovco-my.sharepoint.com/:f:/g/personal/sistemas_ipse_gov_co/EuSMyXG8Sb5NobNFhCCwR0sBq6DZwzsXkiNS9uS3CmyYAw?e=kqzq0x" TargetMode="External"/><Relationship Id="rId10" Type="http://schemas.openxmlformats.org/officeDocument/2006/relationships/hyperlink" Target="https://ipsegovco-my.sharepoint.com/:f:/g/personal/sistemas_ipse_gov_co/Eo8yZw-8BhJNtoiOmkxi16ABOklxOHzC-8nqpSS7zISklg?e=vOazJf" TargetMode="External"/><Relationship Id="rId19" Type="http://schemas.openxmlformats.org/officeDocument/2006/relationships/hyperlink" Target="https://ipsegovco-my.sharepoint.com/:f:/g/personal/sistemas_ipse_gov_co/EquI6t7-3t1IpSywaJsvO_gBzVZz0L_xAAuVSjpoD2eBYA?e=qZ2xSY" TargetMode="External"/><Relationship Id="rId4" Type="http://schemas.openxmlformats.org/officeDocument/2006/relationships/hyperlink" Target="https://ipsegovco-my.sharepoint.com/:f:/g/personal/sistemas_ipse_gov_co/Epu9l003QPtDoDtGFNbl2UwBW8nRf8VDyvIp0wbfXFFXqA?e=djFUis" TargetMode="External"/><Relationship Id="rId9" Type="http://schemas.openxmlformats.org/officeDocument/2006/relationships/hyperlink" Target="https://ipsegovco-my.sharepoint.com/:f:/g/personal/sistemas_ipse_gov_co/EuSMyXG8Sb5NobNFhCCwR0sBq6DZwzsXkiNS9uS3CmyYAw?e=kqzq0x" TargetMode="External"/><Relationship Id="rId14" Type="http://schemas.openxmlformats.org/officeDocument/2006/relationships/hyperlink" Target="https://ipsegovco-my.sharepoint.com/:f:/g/personal/sistemas_ipse_gov_co/Epu9l003QPtDoDtGFNbl2UwBW8nRf8VDyvIp0wbfXFFXqA?e=djFUis"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_layouts/15/onedrive.aspx?id=%2Fpersonal%2Fplaneacion%5Fipse%5Fgov%5Fco%2FDocuments%2FPLANEACI%C3%93N%20INSTITUCIONAL%202025%2F2025%20PLANES%20DE%20ACCI%C3%93N%20AREAS%2F2025%20TALENTO%20HUMANO%2Fprimer%20trimestre%20evidencias%2FSG%2DSST&amp;ct=1744123468690&amp;or=OWA%2DNT%2DMail&amp;ga=1" TargetMode="External"/><Relationship Id="rId13" Type="http://schemas.openxmlformats.org/officeDocument/2006/relationships/hyperlink" Target="https://ipsegovco-my.sharepoint.com/:b:/g/personal/planeacion_ipse_gov_co/EWQkFK-NUVREmz7GeLumyFMBXu2OLgwQh_57OxK8jXzPUA?e=tWlP39" TargetMode="External"/><Relationship Id="rId18" Type="http://schemas.openxmlformats.org/officeDocument/2006/relationships/hyperlink" Target="https://ipsegovco-my.sharepoint.com/:f:/g/personal/planeacion_ipse_gov_co/EqYdZHVp8tpFpbxDM6NWuXwBKTIapCz4NszeI2kO8LnqYg?e=3yWhDU" TargetMode="External"/><Relationship Id="rId3" Type="http://schemas.openxmlformats.org/officeDocument/2006/relationships/hyperlink" Target="https://ipsegovco-my.sharepoint.com/:b:/g/personal/planeacion_ipse_gov_co/EWCkblcVd-JPtD0fpF9jwmYBywgLpLYgKBLbXwgPrshmsg?e=c4gKrb" TargetMode="External"/><Relationship Id="rId21" Type="http://schemas.openxmlformats.org/officeDocument/2006/relationships/printerSettings" Target="../printerSettings/printerSettings6.bin"/><Relationship Id="rId7" Type="http://schemas.openxmlformats.org/officeDocument/2006/relationships/hyperlink" Target="../../../../../../:f:/g/personal/planeacion_ipse_gov_co/Eiyiu6L6VvVNrd15GYuOKSwBWTme-X16dwkRPD_d55Rf4w?e=WoUcZ2" TargetMode="External"/><Relationship Id="rId12" Type="http://schemas.openxmlformats.org/officeDocument/2006/relationships/hyperlink" Target="https://ipsegovco-my.sharepoint.com/:f:/g/personal/planeacion_ipse_gov_co/Eu_uUim_CQBLqW3lPlUoenwBgnLL6dEzJdSMBKoWHBeAMw?e=EHS5ez" TargetMode="External"/><Relationship Id="rId17" Type="http://schemas.openxmlformats.org/officeDocument/2006/relationships/hyperlink" Target="https://ipsegovco-my.sharepoint.com/:b:/g/personal/planeacion_ipse_gov_co/EdcxVwbuWm1OjzlyGHHL7OcB6dNrZjfz-0lZkcgJYQjKZw?e=WgPqbr" TargetMode="External"/><Relationship Id="rId2" Type="http://schemas.openxmlformats.org/officeDocument/2006/relationships/hyperlink" Target="../../../../../../:b:/g/personal/planeacion_ipse_gov_co/EZ_Lo00u1gpFklAQrv9e6hcBIPjMJu789JmLSSr7Ojj4ew?e=0HRDxr" TargetMode="External"/><Relationship Id="rId16" Type="http://schemas.openxmlformats.org/officeDocument/2006/relationships/hyperlink" Target="https://ipse.gov.co/documento_planeacion/documento/planes_estrategicos_sectoriales_e_institucionales/2025/8_Plan-de-seguridad-y-salud-en-el-trabajo-2025.pdf" TargetMode="External"/><Relationship Id="rId20" Type="http://schemas.openxmlformats.org/officeDocument/2006/relationships/hyperlink" Target="https://ipsegovco-my.sharepoint.com/:b:/g/personal/planeacion_ipse_gov_co/EU-xi0txnjpMsJALCZzmSoQBKLMqBDDN1MZaoAWIBvjqhA?e=7DC0hR" TargetMode="External"/><Relationship Id="rId1" Type="http://schemas.openxmlformats.org/officeDocument/2006/relationships/hyperlink" Target="../../../../../../:b:/g/personal/planeacion_ipse_gov_co/EZ_Lo00u1gpFklAQrv9e6hcBIPjMJu789JmLSSr7Ojj4ew?e=0HRDxr" TargetMode="External"/><Relationship Id="rId6" Type="http://schemas.openxmlformats.org/officeDocument/2006/relationships/hyperlink" Target="../../../../../../:f:/g/personal/planeacion_ipse_gov_co/Eiyiu6L6VvVNrd15GYuOKSwBWTme-X16dwkRPD_d55Rf4w?e=WoUcZ2" TargetMode="External"/><Relationship Id="rId11" Type="http://schemas.openxmlformats.org/officeDocument/2006/relationships/hyperlink" Target="https://ipsegovco-my.sharepoint.com/personal/planeacion_ipse_gov_co/_layouts/15/onedrive.aspx?id=%2Fpersonal%2Fplaneacion%5Fipse%5Fgov%5Fco%2FDocuments%2FPLANEACI%C3%93N%20INSTITUCIONAL%202025%2F2025%20PLANES%20DE%20ACCI%C3%93N%20AREAS%2F2025%20TALENTO%20HUMANO%2Fprimer%20trimestre%20evidencias%2FBienestar&amp;ct=1744314110198&amp;or=OWA%2DNT%2DMail&amp;ga=1" TargetMode="External"/><Relationship Id="rId24" Type="http://schemas.microsoft.com/office/2017/10/relationships/threadedComment" Target="../threadedComments/threadedComment1.xml"/><Relationship Id="rId5" Type="http://schemas.openxmlformats.org/officeDocument/2006/relationships/hyperlink" Target="../../../../../../:b:/g/personal/planeacion_ipse_gov_co/ETk1YhEV1OVJkVzJhXsPktcBt9FE3NKG_zm2QwI0n0Q2Bg?e=RV9itl" TargetMode="External"/><Relationship Id="rId15" Type="http://schemas.openxmlformats.org/officeDocument/2006/relationships/hyperlink" Target="https://ipsegovco-my.sharepoint.com/personal/planeacion_ipse_gov_co/_layouts/15/onedrive.aspx?ct=1752164723409&amp;or=OWA%2DNT%2DMail&amp;ga=1&amp;id=%2Fpersonal%2Fplaneacion%5Fipse%5Fgov%5Fco%2FDocuments%2FPLANEACI%C3%93N%20INSTITUCIONAL%202025%2F2025%20PLANES%20DE%20ACCI%C3%93N%20AREAS%2F2025%20TALENTO%20HUMANO%2FSegundo%20trimestre%20evidencias%2FInforme%20Capacitaciones%20Segundo%20trimestre%202025%2Epdf&amp;parent=%2Fpersonal%2Fplaneacion%5Fipse%5Fgov%5Fco%2FDocuments%2FPLANEACI%C3%93N%20INSTITUCIONAL%202025%2F2025%20PLANES%20DE%20ACCI%C3%93N%20AREAS%2F2025%20TALENTO%20HUMANO%2FSegundo%20trimestre%20evidencias" TargetMode="External"/><Relationship Id="rId23" Type="http://schemas.openxmlformats.org/officeDocument/2006/relationships/comments" Target="../comments1.xml"/><Relationship Id="rId10" Type="http://schemas.openxmlformats.org/officeDocument/2006/relationships/hyperlink" Target="https://ipsegovco-my.sharepoint.com/:b:/r/personal/planeacion_ipse_gov_co/Documents/PLANEACI%C3%93N%20INSTITUCIONAL%202025/2025%20PLANES%20DE%20ACCI%C3%93N%20AREAS/2025%20TALENTO%20HUMANO/primer%20trimestre%20evidencias/Bienestar/plan%20de%20bienestar%202025.pdf?csf=1&amp;web=1&amp;e=hFlBC6" TargetMode="External"/><Relationship Id="rId19" Type="http://schemas.openxmlformats.org/officeDocument/2006/relationships/hyperlink" Target="https://ipsegovco-my.sharepoint.com/:x:/g/personal/planeacion_ipse_gov_co/Ebuu_3SnTCJAl4R0_uo0n6QB0op41M-SPMX3DaLoTYbAlw?e=kAJomI" TargetMode="External"/><Relationship Id="rId4" Type="http://schemas.openxmlformats.org/officeDocument/2006/relationships/hyperlink" Target="https://ipsegovco-my.sharepoint.com/:b:/g/personal/planeacion_ipse_gov_co/EXzTXteZ8Y1IpQvVQDSedN4BDduXjDjTqLp1Odb1NSBv2w?e=ieCsR9" TargetMode="External"/><Relationship Id="rId9" Type="http://schemas.openxmlformats.org/officeDocument/2006/relationships/hyperlink" Target="../../../../_layouts/15/onedrive.aspx?id=%2Fpersonal%2Fplaneacion%5Fipse%5Fgov%5Fco%2FDocuments%2FPLANEACI%C3%93N%20INSTITUCIONAL%202025%2F2025%20PLANES%20DE%20ACCI%C3%93N%20AREAS%2F2025%20TALENTO%20HUMANO%2Fprimer%20trimestre%20evidencias%2FSG%2DSST&amp;ct=1744123468690&amp;or=OWA%2DNT%2DMail&amp;ga=1" TargetMode="External"/><Relationship Id="rId14" Type="http://schemas.openxmlformats.org/officeDocument/2006/relationships/hyperlink" Target="https://ipsegovco-my.sharepoint.com/:b:/g/personal/planeacion_ipse_gov_co/EWQkFK-NUVREmz7GeLumyFMBXu2OLgwQh_57OxK8jXzPUA?e=tWlP39" TargetMode="External"/><Relationship Id="rId22"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3" Type="http://schemas.openxmlformats.org/officeDocument/2006/relationships/hyperlink" Target="https://ipsegovco-my.sharepoint.com/:x:/g/personal/juridica_ipse_gov_co/EeA-se2CnwlDvwp85q_bMWQBt_SQIFQoNipkzUgeXa46EQ?e=ncneAz" TargetMode="External"/><Relationship Id="rId2" Type="http://schemas.openxmlformats.org/officeDocument/2006/relationships/hyperlink" Target="https://ipsegovco-my.sharepoint.com/:f:/g/personal/juridica_ipse_gov_co/EmCaFhkWmxBPnizf0rC6tHYBgxNaUSKAZ_0Rnwzc3LdHHg?e=W3GWIp" TargetMode="External"/><Relationship Id="rId1" Type="http://schemas.openxmlformats.org/officeDocument/2006/relationships/hyperlink" Target="https://ipsegovco-my.sharepoint.com/:x:/g/personal/juridica_ipse_gov_co/EeA-se2CnwlDvwp85q_bMWQBt_SQIFQoNipkzUgeXa46EQ?e=ncneAz" TargetMode="External"/><Relationship Id="rId5" Type="http://schemas.openxmlformats.org/officeDocument/2006/relationships/printerSettings" Target="../printerSettings/printerSettings7.bin"/><Relationship Id="rId4" Type="http://schemas.openxmlformats.org/officeDocument/2006/relationships/hyperlink" Target="https://ipsegovco-my.sharepoint.com/:f:/g/personal/juridica_ipse_gov_co/EmCaFhkWmxBPnizf0rC6tHYBgxNaUSKAZ_0Rnwzc3LdHHg?e=W3GW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B08AC-3216-4F7F-B69E-CDBD7F66166D}">
  <sheetPr>
    <tabColor rgb="FFFFC000"/>
  </sheetPr>
  <dimension ref="A3:D23"/>
  <sheetViews>
    <sheetView tabSelected="1" zoomScale="70" zoomScaleNormal="70" workbookViewId="0">
      <selection activeCell="L19" sqref="L19"/>
    </sheetView>
  </sheetViews>
  <sheetFormatPr baseColWidth="10" defaultRowHeight="15"/>
  <cols>
    <col min="2" max="2" width="39.28515625" customWidth="1"/>
    <col min="3" max="3" width="37.85546875" customWidth="1"/>
    <col min="4" max="4" width="38.85546875" customWidth="1"/>
    <col min="5" max="7" width="11.42578125" customWidth="1"/>
  </cols>
  <sheetData>
    <row r="3" spans="2:4" ht="39.75" customHeight="1">
      <c r="B3" s="395" t="s">
        <v>510</v>
      </c>
      <c r="C3" s="397" t="s">
        <v>528</v>
      </c>
      <c r="D3" s="397" t="s">
        <v>529</v>
      </c>
    </row>
    <row r="4" spans="2:4" ht="18" customHeight="1">
      <c r="B4" s="396"/>
      <c r="C4" s="396" t="s">
        <v>511</v>
      </c>
      <c r="D4" s="396" t="s">
        <v>511</v>
      </c>
    </row>
    <row r="5" spans="2:4">
      <c r="B5" s="302" t="s">
        <v>512</v>
      </c>
      <c r="C5" s="303">
        <v>0.97</v>
      </c>
      <c r="D5" s="309">
        <v>0.91</v>
      </c>
    </row>
    <row r="6" spans="2:4">
      <c r="B6" s="302" t="s">
        <v>513</v>
      </c>
      <c r="C6" s="303">
        <v>0.06</v>
      </c>
      <c r="D6" s="309">
        <v>0.09</v>
      </c>
    </row>
    <row r="7" spans="2:4">
      <c r="B7" s="302" t="s">
        <v>514</v>
      </c>
      <c r="C7" s="303">
        <v>0.74</v>
      </c>
      <c r="D7" s="309">
        <v>0.77</v>
      </c>
    </row>
    <row r="8" spans="2:4">
      <c r="B8" s="302" t="s">
        <v>25</v>
      </c>
      <c r="C8" s="303">
        <v>0.57999999999999996</v>
      </c>
      <c r="D8" s="309">
        <v>0.3</v>
      </c>
    </row>
    <row r="9" spans="2:4">
      <c r="B9" s="302" t="s">
        <v>469</v>
      </c>
      <c r="C9" s="303">
        <v>0.5</v>
      </c>
      <c r="D9" s="309">
        <v>1</v>
      </c>
    </row>
    <row r="10" spans="2:4">
      <c r="B10" s="302" t="s">
        <v>445</v>
      </c>
      <c r="C10" s="303">
        <v>0.25</v>
      </c>
      <c r="D10" s="309">
        <v>1</v>
      </c>
    </row>
    <row r="11" spans="2:4">
      <c r="B11" s="302" t="s">
        <v>515</v>
      </c>
      <c r="C11" s="303">
        <v>0.63</v>
      </c>
      <c r="D11" s="309">
        <v>0.68</v>
      </c>
    </row>
    <row r="12" spans="2:4">
      <c r="B12" s="302" t="s">
        <v>516</v>
      </c>
      <c r="C12" s="303">
        <v>0.2361</v>
      </c>
      <c r="D12" s="309">
        <v>1</v>
      </c>
    </row>
    <row r="13" spans="2:4">
      <c r="B13" s="302" t="s">
        <v>517</v>
      </c>
      <c r="C13" s="303">
        <v>0.18</v>
      </c>
      <c r="D13" s="309">
        <v>0.82</v>
      </c>
    </row>
    <row r="14" spans="2:4">
      <c r="B14" s="302" t="s">
        <v>518</v>
      </c>
      <c r="C14" s="303">
        <v>0.41</v>
      </c>
      <c r="D14" s="309">
        <v>0.38</v>
      </c>
    </row>
    <row r="15" spans="2:4">
      <c r="B15" s="302" t="s">
        <v>519</v>
      </c>
      <c r="C15" s="303">
        <v>1</v>
      </c>
      <c r="D15" s="309">
        <v>1</v>
      </c>
    </row>
    <row r="19" spans="1:4" ht="39.75" customHeight="1">
      <c r="A19" s="304" t="s">
        <v>520</v>
      </c>
      <c r="B19" s="305" t="s">
        <v>521</v>
      </c>
      <c r="C19" s="305" t="s">
        <v>522</v>
      </c>
      <c r="D19" s="305" t="s">
        <v>674</v>
      </c>
    </row>
    <row r="20" spans="1:4" ht="90" customHeight="1">
      <c r="A20" s="306">
        <v>1</v>
      </c>
      <c r="B20" s="307" t="s">
        <v>523</v>
      </c>
      <c r="C20" s="308" t="s">
        <v>675</v>
      </c>
      <c r="D20" s="309">
        <f>(93%+9%)/2</f>
        <v>0.51</v>
      </c>
    </row>
    <row r="21" spans="1:4" ht="82.5" customHeight="1">
      <c r="A21" s="306">
        <v>2</v>
      </c>
      <c r="B21" s="307" t="s">
        <v>524</v>
      </c>
      <c r="C21" s="308" t="s">
        <v>676</v>
      </c>
      <c r="D21" s="309">
        <f>+AVERAGE(100%,31%)</f>
        <v>0.65500000000000003</v>
      </c>
    </row>
    <row r="22" spans="1:4" ht="108" customHeight="1">
      <c r="A22" s="306">
        <v>3</v>
      </c>
      <c r="B22" s="307" t="s">
        <v>525</v>
      </c>
      <c r="C22" s="310" t="s">
        <v>677</v>
      </c>
      <c r="D22" s="309">
        <f>+AVERAGE(77%,100%,82%,100%,100%,68%)</f>
        <v>0.8783333333333333</v>
      </c>
    </row>
    <row r="23" spans="1:4" ht="37.5" customHeight="1">
      <c r="A23" s="306">
        <v>4</v>
      </c>
      <c r="B23" s="307" t="s">
        <v>526</v>
      </c>
      <c r="C23" s="311" t="s">
        <v>527</v>
      </c>
      <c r="D23" s="303">
        <v>0.41</v>
      </c>
    </row>
  </sheetData>
  <mergeCells count="3">
    <mergeCell ref="B3:B4"/>
    <mergeCell ref="C3:C4"/>
    <mergeCell ref="D3:D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7C62-7969-4D69-A6D4-410048B6ED1D}">
  <sheetPr>
    <tabColor rgb="FFFFC000"/>
  </sheetPr>
  <dimension ref="A1:AI9"/>
  <sheetViews>
    <sheetView topLeftCell="O1" zoomScale="70" zoomScaleNormal="70" workbookViewId="0">
      <pane ySplit="2" topLeftCell="A7" activePane="bottomLeft" state="frozen"/>
      <selection activeCell="AD1" sqref="AD1"/>
      <selection pane="bottomLeft" activeCell="W9" sqref="W9"/>
    </sheetView>
  </sheetViews>
  <sheetFormatPr baseColWidth="10" defaultColWidth="12.140625" defaultRowHeight="12.75"/>
  <cols>
    <col min="1" max="1" width="47.7109375" style="1" customWidth="1"/>
    <col min="2" max="2" width="30.28515625" style="1" customWidth="1"/>
    <col min="3" max="3" width="30.85546875" style="1" customWidth="1"/>
    <col min="4" max="4" width="29.85546875" style="1" customWidth="1"/>
    <col min="5" max="5" width="62.7109375" style="1" customWidth="1"/>
    <col min="6" max="6" width="76.5703125" style="1" customWidth="1"/>
    <col min="7" max="7" width="39.28515625" style="1" customWidth="1"/>
    <col min="8" max="8" width="27.85546875" style="1" customWidth="1"/>
    <col min="9" max="11" width="40.5703125" style="1" customWidth="1"/>
    <col min="12" max="12" width="24" style="1" customWidth="1"/>
    <col min="13" max="13" width="29.28515625" style="1" customWidth="1"/>
    <col min="14" max="14" width="24.5703125" style="1" customWidth="1"/>
    <col min="15" max="15" width="26.28515625" style="1" customWidth="1"/>
    <col min="16" max="16" width="12.140625" style="1"/>
    <col min="17" max="18" width="27" style="1" customWidth="1"/>
    <col min="19" max="19" width="23" style="1" customWidth="1"/>
    <col min="20" max="20" width="33.5703125" style="1" customWidth="1"/>
    <col min="21" max="21" width="6.42578125" style="1" customWidth="1"/>
    <col min="22" max="22" width="19.28515625" style="1" customWidth="1"/>
    <col min="23" max="23" width="20.7109375" style="1" customWidth="1"/>
    <col min="24" max="24" width="21.42578125" style="1" customWidth="1"/>
    <col min="25" max="25" width="28.5703125" style="1" customWidth="1"/>
    <col min="26" max="26" width="5.28515625" style="1" customWidth="1"/>
    <col min="27" max="27" width="21.42578125" style="1" customWidth="1"/>
    <col min="28" max="28" width="19.5703125" style="1" customWidth="1"/>
    <col min="29" max="29" width="21.42578125" style="1" customWidth="1"/>
    <col min="30" max="30" width="26.28515625" style="1" customWidth="1"/>
    <col min="31" max="31" width="4.7109375" style="1" customWidth="1"/>
    <col min="32" max="32" width="20.140625" style="1" customWidth="1"/>
    <col min="33" max="33" width="22.5703125" style="1" customWidth="1"/>
    <col min="34" max="34" width="24.28515625" style="1" customWidth="1"/>
    <col min="35" max="35" width="23.42578125" style="1" customWidth="1"/>
    <col min="36" max="16384" width="12.140625" style="1"/>
  </cols>
  <sheetData>
    <row r="1" spans="1:35" ht="41.25" customHeight="1" thickBot="1">
      <c r="A1" s="432" t="s">
        <v>0</v>
      </c>
      <c r="B1" s="432"/>
      <c r="C1" s="432"/>
      <c r="D1" s="432"/>
      <c r="E1" s="432"/>
      <c r="F1" s="432"/>
      <c r="G1" s="432"/>
      <c r="H1" s="432"/>
      <c r="I1" s="413" t="s">
        <v>1</v>
      </c>
      <c r="J1" s="413"/>
      <c r="K1" s="413"/>
      <c r="L1" s="413"/>
      <c r="M1" s="413"/>
      <c r="N1" s="413"/>
      <c r="O1" s="413"/>
      <c r="Q1" s="411" t="s">
        <v>2</v>
      </c>
      <c r="R1" s="411"/>
      <c r="S1" s="411"/>
      <c r="T1" s="411"/>
      <c r="V1" s="411" t="s">
        <v>3</v>
      </c>
      <c r="W1" s="411"/>
      <c r="X1" s="411"/>
      <c r="Y1" s="411"/>
      <c r="AA1" s="411" t="s">
        <v>4</v>
      </c>
      <c r="AB1" s="411"/>
      <c r="AC1" s="411"/>
      <c r="AD1" s="411"/>
      <c r="AF1" s="411" t="s">
        <v>5</v>
      </c>
      <c r="AG1" s="411"/>
      <c r="AH1" s="411"/>
      <c r="AI1" s="411"/>
    </row>
    <row r="2" spans="1:35" s="2" customFormat="1" ht="78.75" customHeight="1">
      <c r="A2" s="70" t="s">
        <v>6</v>
      </c>
      <c r="B2" s="70" t="s">
        <v>7</v>
      </c>
      <c r="C2" s="70" t="s">
        <v>116</v>
      </c>
      <c r="D2" s="70" t="s">
        <v>9</v>
      </c>
      <c r="E2" s="70" t="s">
        <v>10</v>
      </c>
      <c r="F2" s="70" t="s">
        <v>11</v>
      </c>
      <c r="G2" s="70" t="s">
        <v>12</v>
      </c>
      <c r="H2" s="98" t="s">
        <v>117</v>
      </c>
      <c r="I2" s="99" t="s">
        <v>13</v>
      </c>
      <c r="J2" s="13" t="s">
        <v>14</v>
      </c>
      <c r="K2" s="9" t="s">
        <v>15</v>
      </c>
      <c r="L2" s="100" t="s">
        <v>16</v>
      </c>
      <c r="M2" s="100" t="s">
        <v>17</v>
      </c>
      <c r="N2" s="100" t="s">
        <v>18</v>
      </c>
      <c r="O2" s="100" t="s">
        <v>19</v>
      </c>
      <c r="P2" s="78"/>
      <c r="Q2" s="101" t="s">
        <v>20</v>
      </c>
      <c r="R2" s="101" t="s">
        <v>21</v>
      </c>
      <c r="S2" s="102" t="s">
        <v>23</v>
      </c>
      <c r="T2" s="102" t="s">
        <v>24</v>
      </c>
      <c r="V2" s="101" t="s">
        <v>20</v>
      </c>
      <c r="W2" s="101" t="s">
        <v>21</v>
      </c>
      <c r="X2" s="102" t="s">
        <v>23</v>
      </c>
      <c r="Y2" s="102" t="s">
        <v>24</v>
      </c>
      <c r="AA2" s="101" t="s">
        <v>20</v>
      </c>
      <c r="AB2" s="101" t="s">
        <v>21</v>
      </c>
      <c r="AC2" s="102" t="s">
        <v>23</v>
      </c>
      <c r="AD2" s="102" t="s">
        <v>24</v>
      </c>
      <c r="AF2" s="101" t="s">
        <v>20</v>
      </c>
      <c r="AG2" s="101" t="s">
        <v>21</v>
      </c>
      <c r="AH2" s="102" t="s">
        <v>23</v>
      </c>
      <c r="AI2" s="102" t="s">
        <v>24</v>
      </c>
    </row>
    <row r="3" spans="1:35" s="107" customFormat="1" ht="161.25" customHeight="1">
      <c r="A3" s="431" t="s">
        <v>118</v>
      </c>
      <c r="B3" s="431" t="s">
        <v>119</v>
      </c>
      <c r="C3" s="465" t="s">
        <v>120</v>
      </c>
      <c r="D3" s="407" t="s">
        <v>121</v>
      </c>
      <c r="E3" s="467" t="s">
        <v>122</v>
      </c>
      <c r="F3" s="103" t="s">
        <v>123</v>
      </c>
      <c r="G3" s="103" t="s">
        <v>124</v>
      </c>
      <c r="H3" s="104">
        <v>1</v>
      </c>
      <c r="I3" s="105" t="s">
        <v>125</v>
      </c>
      <c r="J3" s="105" t="s">
        <v>105</v>
      </c>
      <c r="K3" s="104">
        <v>1</v>
      </c>
      <c r="L3" s="106">
        <v>1</v>
      </c>
      <c r="M3" s="106"/>
      <c r="N3" s="106"/>
      <c r="O3" s="106"/>
      <c r="Q3" s="108">
        <v>1</v>
      </c>
      <c r="R3" s="109">
        <v>1</v>
      </c>
      <c r="S3" s="108"/>
      <c r="T3" s="110" t="s">
        <v>126</v>
      </c>
      <c r="V3" s="108" t="s">
        <v>105</v>
      </c>
      <c r="W3" s="108"/>
      <c r="X3" s="108"/>
      <c r="Y3" s="108"/>
      <c r="AA3" s="108"/>
      <c r="AB3" s="108"/>
      <c r="AC3" s="108"/>
      <c r="AD3" s="108"/>
      <c r="AF3" s="108"/>
      <c r="AG3" s="108"/>
      <c r="AH3" s="108"/>
      <c r="AI3" s="108"/>
    </row>
    <row r="4" spans="1:35" s="107" customFormat="1" ht="156" customHeight="1">
      <c r="A4" s="431"/>
      <c r="B4" s="431"/>
      <c r="C4" s="465"/>
      <c r="D4" s="407"/>
      <c r="E4" s="467"/>
      <c r="F4" s="103" t="s">
        <v>127</v>
      </c>
      <c r="G4" s="105" t="s">
        <v>128</v>
      </c>
      <c r="H4" s="111">
        <v>12</v>
      </c>
      <c r="I4" s="105" t="s">
        <v>125</v>
      </c>
      <c r="J4" s="105" t="s">
        <v>105</v>
      </c>
      <c r="K4" s="111">
        <v>12</v>
      </c>
      <c r="L4" s="111">
        <v>3</v>
      </c>
      <c r="M4" s="111">
        <v>3</v>
      </c>
      <c r="N4" s="111">
        <v>3</v>
      </c>
      <c r="O4" s="111">
        <v>3</v>
      </c>
      <c r="Q4" s="112">
        <v>3</v>
      </c>
      <c r="R4" s="109">
        <v>1</v>
      </c>
      <c r="S4" s="112"/>
      <c r="T4" s="110" t="s">
        <v>126</v>
      </c>
      <c r="V4" s="112">
        <v>3</v>
      </c>
      <c r="W4" s="109">
        <v>1</v>
      </c>
      <c r="X4" s="112"/>
      <c r="Y4" s="45" t="s">
        <v>129</v>
      </c>
      <c r="AA4" s="112"/>
      <c r="AB4" s="112"/>
      <c r="AC4" s="112"/>
      <c r="AD4" s="112"/>
      <c r="AF4" s="112"/>
      <c r="AG4" s="112"/>
      <c r="AH4" s="112"/>
      <c r="AI4" s="112"/>
    </row>
    <row r="5" spans="1:35" s="107" customFormat="1" ht="96.75" customHeight="1">
      <c r="A5" s="431"/>
      <c r="B5" s="431"/>
      <c r="C5" s="465"/>
      <c r="D5" s="407"/>
      <c r="E5" s="468" t="s">
        <v>130</v>
      </c>
      <c r="F5" s="103" t="s">
        <v>131</v>
      </c>
      <c r="G5" s="448" t="s">
        <v>132</v>
      </c>
      <c r="H5" s="111">
        <v>1</v>
      </c>
      <c r="I5" s="105" t="s">
        <v>133</v>
      </c>
      <c r="J5" s="105" t="s">
        <v>105</v>
      </c>
      <c r="K5" s="111">
        <v>1</v>
      </c>
      <c r="L5" s="111"/>
      <c r="M5" s="111"/>
      <c r="N5" s="111"/>
      <c r="O5" s="111">
        <v>1</v>
      </c>
      <c r="Q5" s="112" t="s">
        <v>105</v>
      </c>
      <c r="R5" s="112"/>
      <c r="S5" s="112"/>
      <c r="T5" s="112"/>
      <c r="V5" s="112">
        <v>1</v>
      </c>
      <c r="W5" s="109">
        <v>1</v>
      </c>
      <c r="X5" s="112"/>
      <c r="Y5" s="45" t="s">
        <v>134</v>
      </c>
      <c r="AA5" s="112"/>
      <c r="AB5" s="112"/>
      <c r="AC5" s="112"/>
      <c r="AD5" s="112"/>
      <c r="AF5" s="112"/>
      <c r="AG5" s="112"/>
      <c r="AH5" s="112"/>
      <c r="AI5" s="112"/>
    </row>
    <row r="6" spans="1:35" s="107" customFormat="1" ht="175.5" customHeight="1">
      <c r="A6" s="431"/>
      <c r="B6" s="431"/>
      <c r="C6" s="465"/>
      <c r="D6" s="407"/>
      <c r="E6" s="469"/>
      <c r="F6" s="103" t="s">
        <v>135</v>
      </c>
      <c r="G6" s="449"/>
      <c r="H6" s="111">
        <v>1</v>
      </c>
      <c r="I6" s="105" t="s">
        <v>133</v>
      </c>
      <c r="J6" s="105" t="s">
        <v>105</v>
      </c>
      <c r="K6" s="111">
        <v>1</v>
      </c>
      <c r="L6" s="111"/>
      <c r="M6" s="111"/>
      <c r="N6" s="111"/>
      <c r="O6" s="111">
        <v>1</v>
      </c>
      <c r="Q6" s="112">
        <v>1</v>
      </c>
      <c r="R6" s="109">
        <v>1</v>
      </c>
      <c r="S6" s="112"/>
      <c r="T6" s="110" t="s">
        <v>126</v>
      </c>
      <c r="V6" s="112" t="s">
        <v>105</v>
      </c>
      <c r="W6" s="112"/>
      <c r="X6" s="112"/>
      <c r="Y6" s="112"/>
      <c r="AA6" s="112"/>
      <c r="AB6" s="112"/>
      <c r="AC6" s="112"/>
      <c r="AD6" s="112"/>
      <c r="AF6" s="112"/>
      <c r="AG6" s="112"/>
      <c r="AH6" s="112"/>
      <c r="AI6" s="112"/>
    </row>
    <row r="7" spans="1:35" s="107" customFormat="1" ht="30">
      <c r="A7" s="431"/>
      <c r="B7" s="431"/>
      <c r="C7" s="465"/>
      <c r="D7" s="407"/>
      <c r="E7" s="469"/>
      <c r="F7" s="103" t="s">
        <v>136</v>
      </c>
      <c r="G7" s="105" t="s">
        <v>137</v>
      </c>
      <c r="H7" s="111">
        <v>1</v>
      </c>
      <c r="I7" s="105" t="s">
        <v>133</v>
      </c>
      <c r="J7" s="105" t="s">
        <v>105</v>
      </c>
      <c r="K7" s="111">
        <v>1</v>
      </c>
      <c r="L7" s="111"/>
      <c r="M7" s="111"/>
      <c r="N7" s="111"/>
      <c r="O7" s="111">
        <v>1</v>
      </c>
      <c r="Q7" s="112" t="s">
        <v>105</v>
      </c>
      <c r="R7" s="112"/>
      <c r="S7" s="112"/>
      <c r="T7" s="112"/>
      <c r="V7" s="112" t="s">
        <v>105</v>
      </c>
      <c r="W7" s="112"/>
      <c r="X7" s="112"/>
      <c r="Y7" s="112"/>
      <c r="AA7" s="112"/>
      <c r="AB7" s="112"/>
      <c r="AC7" s="112"/>
      <c r="AD7" s="112"/>
      <c r="AF7" s="112"/>
      <c r="AG7" s="112"/>
      <c r="AH7" s="112"/>
      <c r="AI7" s="112"/>
    </row>
    <row r="8" spans="1:35" s="107" customFormat="1" ht="45">
      <c r="A8" s="431"/>
      <c r="B8" s="431"/>
      <c r="C8" s="465"/>
      <c r="D8" s="407"/>
      <c r="E8" s="469"/>
      <c r="F8" s="103" t="s">
        <v>138</v>
      </c>
      <c r="G8" s="105" t="s">
        <v>139</v>
      </c>
      <c r="H8" s="113">
        <v>1</v>
      </c>
      <c r="I8" s="114" t="s">
        <v>133</v>
      </c>
      <c r="J8" s="105" t="s">
        <v>105</v>
      </c>
      <c r="K8" s="113">
        <v>1</v>
      </c>
      <c r="L8" s="113"/>
      <c r="M8" s="113"/>
      <c r="N8" s="113"/>
      <c r="O8" s="113">
        <v>1</v>
      </c>
      <c r="Q8" s="112" t="s">
        <v>105</v>
      </c>
      <c r="R8" s="112"/>
      <c r="S8" s="112"/>
      <c r="T8" s="112"/>
      <c r="V8" s="112" t="s">
        <v>105</v>
      </c>
      <c r="W8" s="112"/>
      <c r="X8" s="112"/>
      <c r="Y8" s="112"/>
      <c r="AA8" s="112"/>
      <c r="AB8" s="112"/>
      <c r="AC8" s="112"/>
      <c r="AD8" s="112"/>
      <c r="AF8" s="112"/>
      <c r="AG8" s="112"/>
      <c r="AH8" s="112"/>
      <c r="AI8" s="112"/>
    </row>
    <row r="9" spans="1:35" s="107" customFormat="1" ht="168" customHeight="1">
      <c r="A9" s="431"/>
      <c r="B9" s="431"/>
      <c r="C9" s="466"/>
      <c r="D9" s="407"/>
      <c r="E9" s="470"/>
      <c r="F9" s="103" t="s">
        <v>140</v>
      </c>
      <c r="G9" s="115" t="s">
        <v>141</v>
      </c>
      <c r="H9" s="112">
        <v>12</v>
      </c>
      <c r="I9" s="115" t="s">
        <v>133</v>
      </c>
      <c r="J9" s="105" t="s">
        <v>105</v>
      </c>
      <c r="K9" s="111">
        <v>12</v>
      </c>
      <c r="L9" s="111">
        <v>3</v>
      </c>
      <c r="M9" s="111">
        <v>3</v>
      </c>
      <c r="N9" s="111">
        <v>3</v>
      </c>
      <c r="O9" s="111">
        <v>3</v>
      </c>
      <c r="Q9" s="112">
        <v>3</v>
      </c>
      <c r="R9" s="109">
        <v>1</v>
      </c>
      <c r="S9" s="112"/>
      <c r="T9" s="110" t="s">
        <v>126</v>
      </c>
      <c r="V9" s="112">
        <v>3</v>
      </c>
      <c r="W9" s="109">
        <v>1</v>
      </c>
      <c r="X9" s="112"/>
      <c r="Y9" s="45" t="s">
        <v>134</v>
      </c>
      <c r="AA9" s="112"/>
      <c r="AB9" s="112"/>
      <c r="AC9" s="112"/>
      <c r="AD9" s="112"/>
      <c r="AF9" s="112"/>
      <c r="AG9" s="112"/>
      <c r="AH9" s="112"/>
      <c r="AI9" s="112"/>
    </row>
  </sheetData>
  <mergeCells count="13">
    <mergeCell ref="AF1:AI1"/>
    <mergeCell ref="A1:H1"/>
    <mergeCell ref="I1:O1"/>
    <mergeCell ref="Q1:T1"/>
    <mergeCell ref="V1:Y1"/>
    <mergeCell ref="AA1:AD1"/>
    <mergeCell ref="G5:G6"/>
    <mergeCell ref="A3:A9"/>
    <mergeCell ref="B3:B9"/>
    <mergeCell ref="C3:C9"/>
    <mergeCell ref="D3:D9"/>
    <mergeCell ref="E3:E4"/>
    <mergeCell ref="E5:E9"/>
  </mergeCells>
  <hyperlinks>
    <hyperlink ref="Y4" r:id="rId1" display="https://ipsegovco-my.sharepoint.com/personal/planeacion_ipse_gov_co/_layouts/15/onedrive.aspx?id=%2Fpersonal%2Fplaneacion%5Fipse%5Fgov%5Fco%2FDocuments%2FPLANEACI%C3%93N%20INSTITUCIONAL%202025%2F2025%20PLANES%20DE%20ACCI%C3%93N%20AREAS%2F2025%20FINANCIERA%2FSEGUNDO%20TRIMESTRE%20EVIDENCIAS%2FPresupuesto&amp;ct=1751662156783&amp;or=OWA%2DNT%2DMail&amp;ga=1" xr:uid="{69E174C1-2321-4528-A38A-E3CC93E2EF46}"/>
    <hyperlink ref="Y9" r:id="rId2" display="https://ipsegovco-my.sharepoint.com/personal/planeacion_ipse_gov_co/_layouts/15/onedrive.aspx?id=%2Fpersonal%2Fplaneacion%5Fipse%5Fgov%5Fco%2FDocuments%2FPLANEACI%C3%93N%20INSTITUCIONAL%202025%2F2025%20PLANES%20DE%20ACCI%C3%93N%20AREAS%2F2025%20FINANCIERA%2FSEGUNDO%20TRIMESTRE%20EVIDENCIAS%2FContabilidad&amp;ct=1751662156783&amp;or=OWA%2DNT%2DMail&amp;ga=1" xr:uid="{C03E7B69-F0E6-411B-A4DF-2AAC3B5F593F}"/>
    <hyperlink ref="Y5" r:id="rId3" display="https://ipsegovco-my.sharepoint.com/personal/planeacion_ipse_gov_co/_layouts/15/onedrive.aspx?id=%2Fpersonal%2Fplaneacion%5Fipse%5Fgov%5Fco%2FDocuments%2FPLANEACI%C3%93N%20INSTITUCIONAL%202025%2F2025%20PLANES%20DE%20ACCI%C3%93N%20AREAS%2F2025%20FINANCIERA%2FSEGUNDO%20TRIMESTRE%20EVIDENCIAS%2FContabilidad&amp;ct=1751662156783&amp;or=OWA%2DNT%2DMail&amp;ga=1" xr:uid="{E4156993-0741-4592-916D-72F98AF272E5}"/>
  </hyperlinks>
  <pageMargins left="0.7" right="0.7" top="0.75" bottom="0.75" header="0.3" footer="0.3"/>
  <pageSetup scale="10"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DF9C6-EAF6-4E2C-B3E3-2C3F2BFF3A1C}">
  <sheetPr>
    <tabColor rgb="FFFFC000"/>
  </sheetPr>
  <dimension ref="A1:AH6"/>
  <sheetViews>
    <sheetView topLeftCell="N1" zoomScale="70" zoomScaleNormal="70" workbookViewId="0">
      <pane ySplit="2" topLeftCell="A3" activePane="bottomLeft" state="frozen"/>
      <selection activeCell="AD1" sqref="AD1"/>
      <selection pane="bottomLeft" activeCell="V6" sqref="V6"/>
    </sheetView>
  </sheetViews>
  <sheetFormatPr baseColWidth="10" defaultColWidth="12.140625" defaultRowHeight="12.75"/>
  <cols>
    <col min="1" max="1" width="47.7109375" style="1" customWidth="1"/>
    <col min="2" max="2" width="30.28515625" style="1" customWidth="1"/>
    <col min="3" max="3" width="30.85546875" style="1" customWidth="1"/>
    <col min="4" max="4" width="29.85546875" style="1" customWidth="1"/>
    <col min="5" max="5" width="62.7109375" style="1" customWidth="1"/>
    <col min="6" max="6" width="76.5703125" style="1" customWidth="1"/>
    <col min="7" max="7" width="39.28515625" style="1" customWidth="1"/>
    <col min="8" max="10" width="40.5703125" style="1" customWidth="1"/>
    <col min="11" max="11" width="24" style="1" customWidth="1"/>
    <col min="12" max="12" width="29.28515625" style="1" customWidth="1"/>
    <col min="13" max="13" width="24.5703125" style="1" customWidth="1"/>
    <col min="14" max="14" width="26.28515625" style="1" customWidth="1"/>
    <col min="15" max="15" width="12.140625" style="1"/>
    <col min="16" max="17" width="27" style="1" customWidth="1"/>
    <col min="18" max="18" width="39.5703125" style="1" customWidth="1"/>
    <col min="19" max="19" width="25.5703125" style="1" customWidth="1"/>
    <col min="20" max="20" width="6.42578125" style="1" customWidth="1"/>
    <col min="21" max="21" width="19.28515625" style="1" customWidth="1"/>
    <col min="22" max="22" width="20.7109375" style="1" customWidth="1"/>
    <col min="23" max="23" width="29.7109375" style="1" customWidth="1"/>
    <col min="24" max="24" width="28.5703125" style="1" customWidth="1"/>
    <col min="25" max="25" width="5.28515625" style="1" customWidth="1"/>
    <col min="26" max="26" width="21.42578125" style="1" customWidth="1"/>
    <col min="27" max="27" width="19.5703125" style="1" customWidth="1"/>
    <col min="28" max="28" width="21.42578125" style="1" customWidth="1"/>
    <col min="29" max="29" width="26.28515625" style="1" customWidth="1"/>
    <col min="30" max="30" width="4.7109375" style="1" customWidth="1"/>
    <col min="31" max="31" width="20.140625" style="1" customWidth="1"/>
    <col min="32" max="32" width="22.5703125" style="1" customWidth="1"/>
    <col min="33" max="33" width="24.28515625" style="1" customWidth="1"/>
    <col min="34" max="34" width="23.42578125" style="1" customWidth="1"/>
    <col min="35" max="16384" width="12.140625" style="1"/>
  </cols>
  <sheetData>
    <row r="1" spans="1:34" ht="41.25" customHeight="1" thickBot="1">
      <c r="A1" s="473" t="s">
        <v>0</v>
      </c>
      <c r="B1" s="473"/>
      <c r="C1" s="473"/>
      <c r="D1" s="473"/>
      <c r="E1" s="474"/>
      <c r="F1" s="474"/>
      <c r="G1" s="474"/>
      <c r="H1" s="413" t="s">
        <v>1</v>
      </c>
      <c r="I1" s="413"/>
      <c r="J1" s="413"/>
      <c r="K1" s="413"/>
      <c r="L1" s="413"/>
      <c r="M1" s="413"/>
      <c r="N1" s="413"/>
      <c r="P1" s="475" t="s">
        <v>2</v>
      </c>
      <c r="Q1" s="476"/>
      <c r="R1" s="476"/>
      <c r="S1" s="477"/>
      <c r="U1" s="475" t="s">
        <v>92</v>
      </c>
      <c r="V1" s="476"/>
      <c r="W1" s="476"/>
      <c r="X1" s="477"/>
      <c r="Z1" s="475" t="s">
        <v>4</v>
      </c>
      <c r="AA1" s="476"/>
      <c r="AB1" s="476"/>
      <c r="AC1" s="477"/>
      <c r="AE1" s="475" t="s">
        <v>5</v>
      </c>
      <c r="AF1" s="476"/>
      <c r="AG1" s="476"/>
      <c r="AH1" s="477"/>
    </row>
    <row r="2" spans="1:34" s="2" customFormat="1" ht="78.75" customHeight="1" thickBot="1">
      <c r="A2" s="66" t="s">
        <v>6</v>
      </c>
      <c r="B2" s="67" t="s">
        <v>7</v>
      </c>
      <c r="C2" s="67" t="s">
        <v>93</v>
      </c>
      <c r="D2" s="68" t="s">
        <v>9</v>
      </c>
      <c r="E2" s="69" t="s">
        <v>10</v>
      </c>
      <c r="F2" s="70" t="s">
        <v>11</v>
      </c>
      <c r="G2" s="71" t="s">
        <v>12</v>
      </c>
      <c r="H2" s="72" t="s">
        <v>13</v>
      </c>
      <c r="I2" s="73" t="s">
        <v>14</v>
      </c>
      <c r="J2" s="74" t="s">
        <v>15</v>
      </c>
      <c r="K2" s="75" t="s">
        <v>16</v>
      </c>
      <c r="L2" s="76" t="s">
        <v>17</v>
      </c>
      <c r="M2" s="76" t="s">
        <v>18</v>
      </c>
      <c r="N2" s="77" t="s">
        <v>19</v>
      </c>
      <c r="O2" s="78"/>
      <c r="P2" s="79" t="s">
        <v>94</v>
      </c>
      <c r="Q2" s="79" t="s">
        <v>21</v>
      </c>
      <c r="R2" s="79" t="s">
        <v>23</v>
      </c>
      <c r="S2" s="79" t="s">
        <v>24</v>
      </c>
      <c r="U2" s="79" t="s">
        <v>94</v>
      </c>
      <c r="V2" s="79" t="s">
        <v>95</v>
      </c>
      <c r="W2" s="79" t="s">
        <v>23</v>
      </c>
      <c r="X2" s="79" t="s">
        <v>24</v>
      </c>
      <c r="Z2" s="79" t="s">
        <v>94</v>
      </c>
      <c r="AA2" s="79" t="s">
        <v>96</v>
      </c>
      <c r="AB2" s="79" t="s">
        <v>23</v>
      </c>
      <c r="AC2" s="79" t="s">
        <v>24</v>
      </c>
      <c r="AE2" s="79" t="s">
        <v>94</v>
      </c>
      <c r="AF2" s="79" t="s">
        <v>97</v>
      </c>
      <c r="AG2" s="79" t="s">
        <v>23</v>
      </c>
      <c r="AH2" s="79" t="s">
        <v>24</v>
      </c>
    </row>
    <row r="3" spans="1:34" ht="111" customHeight="1">
      <c r="A3" s="471" t="s">
        <v>98</v>
      </c>
      <c r="B3" s="471" t="s">
        <v>99</v>
      </c>
      <c r="C3" s="472" t="s">
        <v>100</v>
      </c>
      <c r="D3" s="466" t="s">
        <v>101</v>
      </c>
      <c r="E3" s="80" t="s">
        <v>102</v>
      </c>
      <c r="F3" s="81" t="s">
        <v>103</v>
      </c>
      <c r="G3" s="81" t="s">
        <v>103</v>
      </c>
      <c r="H3" s="82" t="s">
        <v>104</v>
      </c>
      <c r="I3" s="82" t="s">
        <v>105</v>
      </c>
      <c r="J3" s="83">
        <v>1</v>
      </c>
      <c r="K3" s="84">
        <v>1</v>
      </c>
      <c r="L3" s="85">
        <v>0</v>
      </c>
      <c r="M3" s="85">
        <v>0</v>
      </c>
      <c r="N3" s="86">
        <v>0</v>
      </c>
      <c r="P3" s="87">
        <v>1</v>
      </c>
      <c r="Q3" s="88">
        <v>1</v>
      </c>
      <c r="R3" s="89" t="s">
        <v>106</v>
      </c>
      <c r="S3" s="45" t="s">
        <v>107</v>
      </c>
      <c r="U3" s="87">
        <v>1</v>
      </c>
      <c r="V3" s="88">
        <v>1</v>
      </c>
      <c r="W3" s="89" t="s">
        <v>108</v>
      </c>
      <c r="X3" s="45" t="s">
        <v>107</v>
      </c>
      <c r="Z3" s="87">
        <v>1</v>
      </c>
      <c r="AA3" s="88">
        <v>1</v>
      </c>
      <c r="AB3" s="89" t="s">
        <v>108</v>
      </c>
      <c r="AC3" s="45" t="s">
        <v>107</v>
      </c>
      <c r="AE3" s="87">
        <v>1</v>
      </c>
      <c r="AF3" s="88">
        <v>1</v>
      </c>
      <c r="AG3" s="89" t="s">
        <v>108</v>
      </c>
      <c r="AH3" s="45" t="s">
        <v>107</v>
      </c>
    </row>
    <row r="4" spans="1:34" ht="87.75" customHeight="1">
      <c r="A4" s="407"/>
      <c r="B4" s="407"/>
      <c r="C4" s="430"/>
      <c r="D4" s="431"/>
      <c r="E4" s="90" t="s">
        <v>109</v>
      </c>
      <c r="F4" s="91" t="s">
        <v>110</v>
      </c>
      <c r="G4" s="91" t="s">
        <v>111</v>
      </c>
      <c r="H4" s="92" t="s">
        <v>104</v>
      </c>
      <c r="I4" s="92" t="s">
        <v>105</v>
      </c>
      <c r="J4" s="93">
        <v>1</v>
      </c>
      <c r="K4" s="94">
        <v>0.25</v>
      </c>
      <c r="L4" s="94">
        <v>0.5</v>
      </c>
      <c r="M4" s="94">
        <v>0.75</v>
      </c>
      <c r="N4" s="94">
        <v>1</v>
      </c>
      <c r="P4" s="89">
        <v>55</v>
      </c>
      <c r="Q4" s="88">
        <v>0.25</v>
      </c>
      <c r="R4" s="89" t="s">
        <v>112</v>
      </c>
      <c r="S4" s="45" t="s">
        <v>113</v>
      </c>
      <c r="U4" s="95">
        <v>25</v>
      </c>
      <c r="V4" s="96">
        <v>0.36</v>
      </c>
      <c r="W4" s="95" t="s">
        <v>114</v>
      </c>
      <c r="X4" s="97" t="s">
        <v>115</v>
      </c>
      <c r="Z4" s="7"/>
      <c r="AA4" s="7"/>
      <c r="AB4" s="7"/>
      <c r="AC4" s="7"/>
      <c r="AE4" s="7"/>
      <c r="AF4" s="7"/>
      <c r="AG4" s="7"/>
      <c r="AH4" s="7"/>
    </row>
    <row r="6" spans="1:34">
      <c r="U6" s="1" t="s">
        <v>672</v>
      </c>
      <c r="V6" s="259">
        <v>0.68</v>
      </c>
    </row>
  </sheetData>
  <mergeCells count="10">
    <mergeCell ref="H1:N1"/>
    <mergeCell ref="P1:S1"/>
    <mergeCell ref="U1:X1"/>
    <mergeCell ref="Z1:AC1"/>
    <mergeCell ref="AE1:AH1"/>
    <mergeCell ref="A3:A4"/>
    <mergeCell ref="B3:B4"/>
    <mergeCell ref="C3:C4"/>
    <mergeCell ref="D3:D4"/>
    <mergeCell ref="A1:G1"/>
  </mergeCells>
  <hyperlinks>
    <hyperlink ref="S3" r:id="rId1" xr:uid="{EB6D3EC9-494E-447E-A08E-863CAED6462B}"/>
    <hyperlink ref="X3" r:id="rId2" xr:uid="{8AA0F77A-BD44-4F3D-B1E2-3EE0375C196A}"/>
    <hyperlink ref="AC3" r:id="rId3" xr:uid="{1B1DC410-22F3-4B92-BA99-43B31238F9A2}"/>
    <hyperlink ref="AH3" r:id="rId4" xr:uid="{079D6E76-67FF-46E8-BD8E-E67A0F608D70}"/>
    <hyperlink ref="S4" r:id="rId5" display="https://ipsegovco-my.sharepoint.com/:b:/r/personal/planeacion_ipse_gov_co/Documents/PLANEACI%C3%93N%20INSTITUCIONAL%202025/2025%20PLANES%20DE%20ACCI%C3%93N%20AREAS/2025%20CONTROL%20INTERNO/PRIMER%20TRIMESTRE%20EVIDENCIAS/Actividad%202/Reporte%20de%20Ejecuci%C3%B3n%20del%20Plan%20de%20Acci%C3%B3n%201er%20Trimestre%202025.pdf?csf=1&amp;web=1&amp;e=Akz53k" xr:uid="{77BB1E3A-6744-467E-B090-5BC0E4B2EDBE}"/>
    <hyperlink ref="X4" r:id="rId6" display="https://ipsegovco-my.sharepoint.com/personal/planeacion_ipse_gov_co/_layouts/15/onedrive.aspx?id=%2Fpersonal%2Fplaneacion%5Fipse%5Fgov%5Fco%2FDocuments%2FPLANEACI%C3%93N%20INSTITUCIONAL%202025%2F2025%20PLANES%20DE%20ACCI%C3%93N%20AREAS%2F2025%20CONTROL%20INTERNO%2FSEGUNDO%20TRIMESTRE%20EVIDENCIAS&amp;ct=1752611572414&amp;or=OWA%2DNT%2DMail&amp;ga=1" xr:uid="{85148C1B-88E0-4F9E-8291-633658BDCB08}"/>
  </hyperlinks>
  <pageMargins left="0.7" right="0.7" top="0.75" bottom="0.75" header="0.3" footer="0.3"/>
  <pageSetup scale="10"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L21"/>
  <sheetViews>
    <sheetView topLeftCell="L1" zoomScale="40" zoomScaleNormal="40" workbookViewId="0">
      <pane ySplit="2" topLeftCell="A5" activePane="bottomLeft" state="frozen"/>
      <selection activeCell="AD1" sqref="AD1"/>
      <selection pane="bottomLeft" activeCell="W8" sqref="W6:W8"/>
    </sheetView>
  </sheetViews>
  <sheetFormatPr baseColWidth="10" defaultColWidth="12.140625" defaultRowHeight="12.75"/>
  <cols>
    <col min="1" max="1" width="40.140625" style="1" customWidth="1"/>
    <col min="2" max="2" width="30.28515625" style="1" customWidth="1"/>
    <col min="3" max="3" width="30.85546875" style="1" customWidth="1"/>
    <col min="4" max="4" width="29.85546875" style="1" customWidth="1"/>
    <col min="5" max="5" width="49.28515625" style="1" customWidth="1"/>
    <col min="6" max="6" width="76.5703125" style="1" customWidth="1"/>
    <col min="7" max="7" width="31.7109375" style="38" customWidth="1"/>
    <col min="8" max="8" width="39.85546875" style="1" customWidth="1"/>
    <col min="9" max="9" width="25.7109375" style="1" customWidth="1"/>
    <col min="10" max="10" width="26.85546875" style="1" customWidth="1"/>
    <col min="11" max="11" width="24" style="1" customWidth="1"/>
    <col min="12" max="12" width="29.28515625" style="1" customWidth="1"/>
    <col min="13" max="13" width="24.5703125" style="1" customWidth="1"/>
    <col min="14" max="14" width="26.28515625" style="1" customWidth="1"/>
    <col min="15" max="15" width="12.140625" style="1"/>
    <col min="16" max="18" width="27" style="1" customWidth="1"/>
    <col min="19" max="19" width="73.5703125" style="1" customWidth="1"/>
    <col min="20" max="20" width="48.28515625" style="1" customWidth="1"/>
    <col min="21" max="21" width="6.42578125" style="1" customWidth="1"/>
    <col min="22" max="22" width="21.5703125" style="1" customWidth="1"/>
    <col min="23" max="23" width="26" style="1" customWidth="1"/>
    <col min="24" max="24" width="20.7109375" style="1" customWidth="1"/>
    <col min="25" max="25" width="51.42578125" style="1" customWidth="1"/>
    <col min="26" max="26" width="30.85546875" style="1" customWidth="1"/>
    <col min="27" max="27" width="5.28515625" style="1" customWidth="1"/>
    <col min="28" max="28" width="21.42578125" style="1" customWidth="1"/>
    <col min="29" max="30" width="19.5703125" style="1" customWidth="1"/>
    <col min="31" max="31" width="21.42578125" style="1" customWidth="1"/>
    <col min="32" max="32" width="26.28515625" style="1" customWidth="1"/>
    <col min="33" max="33" width="4.7109375" style="1" customWidth="1"/>
    <col min="34" max="34" width="20.140625" style="1" customWidth="1"/>
    <col min="35" max="36" width="22.5703125" style="1" customWidth="1"/>
    <col min="37" max="37" width="24.28515625" style="1" customWidth="1"/>
    <col min="38" max="38" width="23.42578125" style="1" customWidth="1"/>
    <col min="39" max="16384" width="12.140625" style="1"/>
  </cols>
  <sheetData>
    <row r="1" spans="1:38" ht="41.25" customHeight="1">
      <c r="A1" s="483" t="s">
        <v>0</v>
      </c>
      <c r="B1" s="483"/>
      <c r="C1" s="483"/>
      <c r="D1" s="483"/>
      <c r="E1" s="483"/>
      <c r="F1" s="483"/>
      <c r="G1" s="483"/>
      <c r="H1" s="480" t="s">
        <v>1</v>
      </c>
      <c r="I1" s="480"/>
      <c r="J1" s="480"/>
      <c r="K1" s="480"/>
      <c r="L1" s="480"/>
      <c r="M1" s="480"/>
      <c r="N1" s="480"/>
      <c r="O1" s="3"/>
      <c r="P1" s="478" t="s">
        <v>2</v>
      </c>
      <c r="Q1" s="478"/>
      <c r="R1" s="478"/>
      <c r="S1" s="478"/>
      <c r="T1" s="478"/>
      <c r="U1" s="3"/>
      <c r="V1" s="479" t="s">
        <v>3</v>
      </c>
      <c r="W1" s="479"/>
      <c r="X1" s="479"/>
      <c r="Y1" s="479"/>
      <c r="Z1" s="479"/>
      <c r="AA1" s="3"/>
      <c r="AB1" s="478" t="s">
        <v>4</v>
      </c>
      <c r="AC1" s="478"/>
      <c r="AD1" s="478"/>
      <c r="AE1" s="478"/>
      <c r="AF1" s="478"/>
      <c r="AG1" s="3"/>
      <c r="AH1" s="478" t="s">
        <v>5</v>
      </c>
      <c r="AI1" s="478"/>
      <c r="AJ1" s="478"/>
      <c r="AK1" s="478"/>
      <c r="AL1" s="478"/>
    </row>
    <row r="2" spans="1:38" s="2" customFormat="1" ht="102.75" customHeight="1">
      <c r="A2" s="11" t="s">
        <v>6</v>
      </c>
      <c r="B2" s="12" t="s">
        <v>7</v>
      </c>
      <c r="C2" s="12" t="s">
        <v>8</v>
      </c>
      <c r="D2" s="12" t="s">
        <v>9</v>
      </c>
      <c r="E2" s="12" t="s">
        <v>10</v>
      </c>
      <c r="F2" s="12" t="s">
        <v>11</v>
      </c>
      <c r="G2" s="39" t="s">
        <v>12</v>
      </c>
      <c r="H2" s="8" t="s">
        <v>13</v>
      </c>
      <c r="I2" s="13" t="s">
        <v>14</v>
      </c>
      <c r="J2" s="9" t="s">
        <v>15</v>
      </c>
      <c r="K2" s="10" t="s">
        <v>16</v>
      </c>
      <c r="L2" s="10" t="s">
        <v>17</v>
      </c>
      <c r="M2" s="10" t="s">
        <v>18</v>
      </c>
      <c r="N2" s="10" t="s">
        <v>19</v>
      </c>
      <c r="O2" s="4"/>
      <c r="P2" s="20" t="s">
        <v>20</v>
      </c>
      <c r="Q2" s="21" t="s">
        <v>21</v>
      </c>
      <c r="R2" s="14" t="s">
        <v>22</v>
      </c>
      <c r="S2" s="21" t="s">
        <v>23</v>
      </c>
      <c r="T2" s="21" t="s">
        <v>24</v>
      </c>
      <c r="U2" s="5"/>
      <c r="V2" s="20" t="s">
        <v>20</v>
      </c>
      <c r="W2" s="21" t="s">
        <v>21</v>
      </c>
      <c r="X2" s="14" t="s">
        <v>22</v>
      </c>
      <c r="Y2" s="21" t="s">
        <v>23</v>
      </c>
      <c r="Z2" s="21" t="s">
        <v>24</v>
      </c>
      <c r="AA2" s="5"/>
      <c r="AB2" s="22" t="s">
        <v>20</v>
      </c>
      <c r="AC2" s="23" t="s">
        <v>21</v>
      </c>
      <c r="AD2" s="14" t="s">
        <v>22</v>
      </c>
      <c r="AE2" s="23" t="s">
        <v>23</v>
      </c>
      <c r="AF2" s="23" t="s">
        <v>24</v>
      </c>
      <c r="AG2" s="5"/>
      <c r="AH2" s="22" t="s">
        <v>20</v>
      </c>
      <c r="AI2" s="23" t="s">
        <v>21</v>
      </c>
      <c r="AJ2" s="14" t="s">
        <v>22</v>
      </c>
      <c r="AK2" s="23" t="s">
        <v>23</v>
      </c>
      <c r="AL2" s="23" t="s">
        <v>24</v>
      </c>
    </row>
    <row r="3" spans="1:38" s="30" customFormat="1" ht="156" customHeight="1">
      <c r="A3" s="484" t="s">
        <v>25</v>
      </c>
      <c r="B3" s="35" t="s">
        <v>26</v>
      </c>
      <c r="C3" s="484" t="s">
        <v>27</v>
      </c>
      <c r="D3" s="484" t="s">
        <v>28</v>
      </c>
      <c r="E3" s="488" t="s">
        <v>29</v>
      </c>
      <c r="F3" s="15" t="s">
        <v>30</v>
      </c>
      <c r="G3" s="24" t="s">
        <v>31</v>
      </c>
      <c r="H3" s="17" t="s">
        <v>32</v>
      </c>
      <c r="I3" s="27">
        <v>72627172</v>
      </c>
      <c r="J3" s="28">
        <v>66</v>
      </c>
      <c r="K3" s="29">
        <f>+J3/4</f>
        <v>16.5</v>
      </c>
      <c r="L3" s="29">
        <v>16.5</v>
      </c>
      <c r="M3" s="29">
        <v>16.5</v>
      </c>
      <c r="N3" s="29">
        <v>16.5</v>
      </c>
      <c r="O3" s="31"/>
      <c r="P3" s="55">
        <v>7</v>
      </c>
      <c r="Q3" s="56">
        <f>+P3/K3</f>
        <v>0.42424242424242425</v>
      </c>
      <c r="R3" s="57">
        <f>+I3/J3*P3</f>
        <v>7702881.8787878789</v>
      </c>
      <c r="S3" s="58" t="s">
        <v>33</v>
      </c>
      <c r="T3" s="481" t="s">
        <v>34</v>
      </c>
      <c r="U3" s="33"/>
      <c r="V3" s="47">
        <v>11</v>
      </c>
      <c r="W3" s="394">
        <f>+V3/L3</f>
        <v>0.66666666666666663</v>
      </c>
      <c r="X3" s="46">
        <f>+I3/J3*V3</f>
        <v>12104528.666666668</v>
      </c>
      <c r="Y3" s="41" t="s">
        <v>35</v>
      </c>
      <c r="Z3" s="45" t="s">
        <v>36</v>
      </c>
      <c r="AA3" s="33"/>
      <c r="AB3" s="32" t="s">
        <v>37</v>
      </c>
      <c r="AC3" s="32" t="s">
        <v>37</v>
      </c>
      <c r="AD3" s="32"/>
      <c r="AE3" s="32" t="s">
        <v>37</v>
      </c>
      <c r="AF3" s="32" t="s">
        <v>37</v>
      </c>
      <c r="AG3" s="33"/>
      <c r="AH3" s="32" t="s">
        <v>37</v>
      </c>
      <c r="AI3" s="32" t="s">
        <v>37</v>
      </c>
      <c r="AJ3" s="32"/>
      <c r="AK3" s="32" t="s">
        <v>37</v>
      </c>
      <c r="AL3" s="32" t="s">
        <v>37</v>
      </c>
    </row>
    <row r="4" spans="1:38" ht="106.5" customHeight="1">
      <c r="A4" s="485"/>
      <c r="B4" s="36"/>
      <c r="C4" s="485"/>
      <c r="D4" s="485"/>
      <c r="E4" s="487"/>
      <c r="F4" s="15" t="s">
        <v>38</v>
      </c>
      <c r="G4" s="24" t="s">
        <v>39</v>
      </c>
      <c r="H4" s="17" t="s">
        <v>32</v>
      </c>
      <c r="I4" s="18">
        <v>48418114</v>
      </c>
      <c r="J4" s="16">
        <v>44</v>
      </c>
      <c r="K4" s="19">
        <f>+J4/4</f>
        <v>11</v>
      </c>
      <c r="L4" s="19">
        <v>11</v>
      </c>
      <c r="M4" s="19">
        <v>11</v>
      </c>
      <c r="N4" s="19">
        <v>11</v>
      </c>
      <c r="O4" s="3"/>
      <c r="P4" s="59">
        <v>1</v>
      </c>
      <c r="Q4" s="60">
        <f>+P4/K4</f>
        <v>9.0909090909090912E-2</v>
      </c>
      <c r="R4" s="61">
        <f t="shared" ref="R4:R7" si="0">+I4/J4*P4</f>
        <v>1100411.6818181819</v>
      </c>
      <c r="S4" s="58" t="s">
        <v>40</v>
      </c>
      <c r="T4" s="481"/>
      <c r="U4" s="3"/>
      <c r="V4" s="6"/>
      <c r="W4" s="394">
        <f t="shared" ref="W4:W18" si="1">+V4/L4</f>
        <v>0</v>
      </c>
      <c r="X4" s="32">
        <f t="shared" ref="X4:X18" si="2">+I4/J4*V4</f>
        <v>0</v>
      </c>
      <c r="Y4" s="6"/>
      <c r="Z4" s="6"/>
      <c r="AA4" s="3"/>
      <c r="AB4" s="6"/>
      <c r="AC4" s="6"/>
      <c r="AD4" s="6"/>
      <c r="AE4" s="6"/>
      <c r="AF4" s="6"/>
      <c r="AG4" s="3"/>
      <c r="AH4" s="6"/>
      <c r="AI4" s="6"/>
      <c r="AJ4" s="6"/>
      <c r="AK4" s="6"/>
      <c r="AL4" s="6"/>
    </row>
    <row r="5" spans="1:38" ht="62.25" customHeight="1">
      <c r="A5" s="485"/>
      <c r="B5" s="36"/>
      <c r="C5" s="485"/>
      <c r="D5" s="485"/>
      <c r="E5" s="489"/>
      <c r="F5" s="15" t="s">
        <v>41</v>
      </c>
      <c r="G5" s="24" t="s">
        <v>42</v>
      </c>
      <c r="H5" s="17" t="s">
        <v>32</v>
      </c>
      <c r="I5" s="18">
        <v>24209057</v>
      </c>
      <c r="J5" s="16">
        <v>22</v>
      </c>
      <c r="K5" s="19">
        <f>+J5/4</f>
        <v>5.5</v>
      </c>
      <c r="L5" s="19">
        <v>5.5</v>
      </c>
      <c r="M5" s="19">
        <v>5.5</v>
      </c>
      <c r="N5" s="19">
        <v>5.5</v>
      </c>
      <c r="O5" s="3"/>
      <c r="P5" s="59">
        <v>0</v>
      </c>
      <c r="Q5" s="60">
        <f t="shared" ref="Q5:Q13" si="3">+P5/K5</f>
        <v>0</v>
      </c>
      <c r="R5" s="62">
        <f t="shared" si="0"/>
        <v>0</v>
      </c>
      <c r="S5" s="63" t="s">
        <v>43</v>
      </c>
      <c r="T5" s="481"/>
      <c r="U5" s="3"/>
      <c r="V5" s="6"/>
      <c r="W5" s="394">
        <f t="shared" si="1"/>
        <v>0</v>
      </c>
      <c r="X5" s="32">
        <f t="shared" si="2"/>
        <v>0</v>
      </c>
      <c r="Y5" s="6"/>
      <c r="Z5" s="6"/>
      <c r="AA5" s="3"/>
      <c r="AB5" s="6"/>
      <c r="AC5" s="6"/>
      <c r="AD5" s="6"/>
      <c r="AE5" s="6"/>
      <c r="AF5" s="6"/>
      <c r="AG5" s="3"/>
      <c r="AH5" s="6"/>
      <c r="AI5" s="6"/>
      <c r="AJ5" s="6"/>
      <c r="AK5" s="6"/>
      <c r="AL5" s="6"/>
    </row>
    <row r="6" spans="1:38" ht="108" customHeight="1">
      <c r="A6" s="485"/>
      <c r="B6" s="36"/>
      <c r="C6" s="485"/>
      <c r="D6" s="485"/>
      <c r="E6" s="490" t="s">
        <v>44</v>
      </c>
      <c r="F6" s="15" t="s">
        <v>45</v>
      </c>
      <c r="G6" s="24" t="s">
        <v>46</v>
      </c>
      <c r="H6" s="17" t="s">
        <v>32</v>
      </c>
      <c r="I6" s="18">
        <v>12104529</v>
      </c>
      <c r="J6" s="16">
        <v>11</v>
      </c>
      <c r="K6" s="19">
        <v>2</v>
      </c>
      <c r="L6" s="19">
        <v>3</v>
      </c>
      <c r="M6" s="19">
        <v>3</v>
      </c>
      <c r="N6" s="19">
        <v>3</v>
      </c>
      <c r="O6" s="3"/>
      <c r="P6" s="59">
        <v>1</v>
      </c>
      <c r="Q6" s="60">
        <f t="shared" si="3"/>
        <v>0.5</v>
      </c>
      <c r="R6" s="62">
        <f t="shared" si="0"/>
        <v>1100411.7272727273</v>
      </c>
      <c r="S6" s="58" t="s">
        <v>47</v>
      </c>
      <c r="T6" s="482" t="s">
        <v>48</v>
      </c>
      <c r="U6" s="3"/>
      <c r="V6" s="6"/>
      <c r="W6" s="394">
        <f t="shared" si="1"/>
        <v>0</v>
      </c>
      <c r="X6" s="32">
        <f t="shared" si="2"/>
        <v>0</v>
      </c>
      <c r="Y6" s="6"/>
      <c r="Z6" s="48"/>
      <c r="AA6" s="3"/>
      <c r="AB6" s="6"/>
      <c r="AC6" s="6"/>
      <c r="AD6" s="6"/>
      <c r="AE6" s="6"/>
      <c r="AF6" s="6"/>
      <c r="AG6" s="3"/>
      <c r="AH6" s="6"/>
      <c r="AI6" s="6"/>
      <c r="AJ6" s="6"/>
      <c r="AK6" s="6"/>
      <c r="AL6" s="6"/>
    </row>
    <row r="7" spans="1:38" ht="267.75" customHeight="1">
      <c r="A7" s="485"/>
      <c r="B7" s="36"/>
      <c r="C7" s="485"/>
      <c r="D7" s="485"/>
      <c r="E7" s="490"/>
      <c r="F7" s="15" t="s">
        <v>49</v>
      </c>
      <c r="G7" s="24" t="s">
        <v>50</v>
      </c>
      <c r="H7" s="17" t="s">
        <v>32</v>
      </c>
      <c r="I7" s="18">
        <v>363135858</v>
      </c>
      <c r="J7" s="16">
        <v>330</v>
      </c>
      <c r="K7" s="34">
        <v>82.5</v>
      </c>
      <c r="L7" s="19">
        <v>83</v>
      </c>
      <c r="M7" s="19">
        <v>83</v>
      </c>
      <c r="N7" s="19">
        <v>83</v>
      </c>
      <c r="O7" s="3"/>
      <c r="P7" s="59">
        <v>83</v>
      </c>
      <c r="Q7" s="60">
        <f t="shared" si="3"/>
        <v>1.0060606060606061</v>
      </c>
      <c r="R7" s="62">
        <f t="shared" si="0"/>
        <v>91334170.345454544</v>
      </c>
      <c r="S7" s="58" t="s">
        <v>51</v>
      </c>
      <c r="T7" s="482"/>
      <c r="U7" s="3"/>
      <c r="V7" s="19">
        <v>78</v>
      </c>
      <c r="W7" s="394">
        <f t="shared" si="1"/>
        <v>0.93975903614457834</v>
      </c>
      <c r="X7" s="32">
        <f t="shared" si="2"/>
        <v>85832111.890909091</v>
      </c>
      <c r="Y7" s="50" t="s">
        <v>52</v>
      </c>
      <c r="Z7" s="49" t="s">
        <v>53</v>
      </c>
      <c r="AA7" s="3"/>
      <c r="AB7" s="6"/>
      <c r="AC7" s="6"/>
      <c r="AD7" s="6"/>
      <c r="AE7" s="6"/>
      <c r="AF7" s="6"/>
      <c r="AG7" s="3"/>
      <c r="AH7" s="6"/>
      <c r="AI7" s="6"/>
      <c r="AJ7" s="6"/>
      <c r="AK7" s="6"/>
      <c r="AL7" s="6"/>
    </row>
    <row r="8" spans="1:38" ht="204" customHeight="1">
      <c r="A8" s="485"/>
      <c r="B8" s="36"/>
      <c r="C8" s="485"/>
      <c r="D8" s="485"/>
      <c r="E8" s="490"/>
      <c r="F8" s="15" t="s">
        <v>54</v>
      </c>
      <c r="G8" s="24" t="s">
        <v>50</v>
      </c>
      <c r="H8" s="17" t="s">
        <v>32</v>
      </c>
      <c r="I8" s="18">
        <v>48418114</v>
      </c>
      <c r="J8" s="42">
        <v>44</v>
      </c>
      <c r="K8" s="19">
        <f>+J8/4</f>
        <v>11</v>
      </c>
      <c r="L8" s="19">
        <v>11</v>
      </c>
      <c r="M8" s="19">
        <v>11</v>
      </c>
      <c r="N8" s="19">
        <v>11</v>
      </c>
      <c r="O8" s="3"/>
      <c r="P8" s="59">
        <v>11</v>
      </c>
      <c r="Q8" s="60">
        <f t="shared" si="3"/>
        <v>1</v>
      </c>
      <c r="R8" s="62">
        <f t="shared" ref="R8:R18" si="4">+I8/J8*P8</f>
        <v>12104528.5</v>
      </c>
      <c r="S8" s="58" t="s">
        <v>55</v>
      </c>
      <c r="T8" s="482"/>
      <c r="U8" s="3"/>
      <c r="V8" s="6"/>
      <c r="W8" s="394">
        <f t="shared" si="1"/>
        <v>0</v>
      </c>
      <c r="X8" s="32">
        <f t="shared" si="2"/>
        <v>0</v>
      </c>
      <c r="Y8" s="6"/>
      <c r="Z8" s="51"/>
      <c r="AA8" s="3"/>
      <c r="AB8" s="6"/>
      <c r="AC8" s="6"/>
      <c r="AD8" s="6"/>
      <c r="AE8" s="6"/>
      <c r="AF8" s="6"/>
      <c r="AG8" s="3"/>
      <c r="AH8" s="6"/>
      <c r="AI8" s="6"/>
      <c r="AJ8" s="6"/>
      <c r="AK8" s="6"/>
      <c r="AL8" s="6"/>
    </row>
    <row r="9" spans="1:38" ht="102.75" customHeight="1">
      <c r="A9" s="485"/>
      <c r="B9" s="36"/>
      <c r="C9" s="485"/>
      <c r="D9" s="487"/>
      <c r="E9" s="491" t="s">
        <v>56</v>
      </c>
      <c r="F9" s="15" t="s">
        <v>57</v>
      </c>
      <c r="G9" s="24" t="s">
        <v>58</v>
      </c>
      <c r="H9" s="17" t="s">
        <v>32</v>
      </c>
      <c r="I9" s="18">
        <v>12104529</v>
      </c>
      <c r="J9" s="16">
        <v>11</v>
      </c>
      <c r="K9" s="19">
        <v>2</v>
      </c>
      <c r="L9" s="19">
        <v>3</v>
      </c>
      <c r="M9" s="19">
        <v>3</v>
      </c>
      <c r="N9" s="19">
        <v>3</v>
      </c>
      <c r="O9" s="3"/>
      <c r="P9" s="59">
        <v>1</v>
      </c>
      <c r="Q9" s="60">
        <f>+P9/K9</f>
        <v>0.5</v>
      </c>
      <c r="R9" s="62">
        <f t="shared" si="4"/>
        <v>1100411.7272727273</v>
      </c>
      <c r="S9" s="64" t="s">
        <v>59</v>
      </c>
      <c r="T9" s="492" t="s">
        <v>60</v>
      </c>
      <c r="U9" s="3"/>
      <c r="V9" s="6">
        <v>2</v>
      </c>
      <c r="W9" s="394">
        <f t="shared" si="1"/>
        <v>0.66666666666666663</v>
      </c>
      <c r="X9" s="32">
        <f t="shared" si="2"/>
        <v>2200823.4545454546</v>
      </c>
      <c r="Y9" s="52" t="s">
        <v>61</v>
      </c>
      <c r="Z9" s="53" t="s">
        <v>62</v>
      </c>
      <c r="AA9" s="3"/>
      <c r="AB9" s="6"/>
      <c r="AC9" s="6"/>
      <c r="AD9" s="6"/>
      <c r="AE9" s="6"/>
      <c r="AF9" s="6"/>
      <c r="AG9" s="3"/>
      <c r="AH9" s="6"/>
      <c r="AI9" s="6"/>
      <c r="AJ9" s="6"/>
      <c r="AK9" s="6"/>
      <c r="AL9" s="6"/>
    </row>
    <row r="10" spans="1:38" ht="99.75" customHeight="1">
      <c r="A10" s="485"/>
      <c r="B10" s="36"/>
      <c r="C10" s="485"/>
      <c r="D10" s="487"/>
      <c r="E10" s="491"/>
      <c r="F10" s="15" t="s">
        <v>63</v>
      </c>
      <c r="G10" s="24" t="s">
        <v>64</v>
      </c>
      <c r="H10" s="17" t="s">
        <v>32</v>
      </c>
      <c r="I10" s="18">
        <v>4401647</v>
      </c>
      <c r="J10" s="25">
        <v>9</v>
      </c>
      <c r="K10" s="26">
        <v>1</v>
      </c>
      <c r="L10" s="26">
        <v>3</v>
      </c>
      <c r="M10" s="26">
        <v>3</v>
      </c>
      <c r="N10" s="26">
        <v>2</v>
      </c>
      <c r="O10" s="3"/>
      <c r="P10" s="59">
        <v>1</v>
      </c>
      <c r="Q10" s="60">
        <f t="shared" si="3"/>
        <v>1</v>
      </c>
      <c r="R10" s="62">
        <f t="shared" si="4"/>
        <v>489071.88888888888</v>
      </c>
      <c r="S10" s="64" t="s">
        <v>65</v>
      </c>
      <c r="T10" s="493"/>
      <c r="U10" s="3"/>
      <c r="V10" s="6"/>
      <c r="W10" s="394">
        <f t="shared" si="1"/>
        <v>0</v>
      </c>
      <c r="X10" s="32">
        <f t="shared" si="2"/>
        <v>0</v>
      </c>
      <c r="Y10" s="6"/>
      <c r="Z10" s="6"/>
      <c r="AA10" s="3"/>
      <c r="AB10" s="6"/>
      <c r="AC10" s="6"/>
      <c r="AD10" s="6"/>
      <c r="AE10" s="6"/>
      <c r="AF10" s="6"/>
      <c r="AG10" s="3"/>
      <c r="AH10" s="6"/>
      <c r="AI10" s="6"/>
      <c r="AJ10" s="6"/>
      <c r="AK10" s="6"/>
      <c r="AL10" s="6"/>
    </row>
    <row r="11" spans="1:38" ht="98.25" customHeight="1">
      <c r="A11" s="485"/>
      <c r="B11" s="36"/>
      <c r="C11" s="485"/>
      <c r="D11" s="487"/>
      <c r="E11" s="491"/>
      <c r="F11" s="15" t="s">
        <v>66</v>
      </c>
      <c r="G11" s="24" t="s">
        <v>67</v>
      </c>
      <c r="H11" s="17" t="s">
        <v>32</v>
      </c>
      <c r="I11" s="18">
        <v>24209057</v>
      </c>
      <c r="J11" s="16">
        <f>N11+M11+L11+K11</f>
        <v>22</v>
      </c>
      <c r="K11" s="19">
        <v>4</v>
      </c>
      <c r="L11" s="19">
        <v>6</v>
      </c>
      <c r="M11" s="19">
        <v>6</v>
      </c>
      <c r="N11" s="19">
        <v>6</v>
      </c>
      <c r="O11" s="3"/>
      <c r="P11" s="59">
        <v>3</v>
      </c>
      <c r="Q11" s="60">
        <f t="shared" si="3"/>
        <v>0.75</v>
      </c>
      <c r="R11" s="62">
        <f t="shared" si="4"/>
        <v>3301235.0454545459</v>
      </c>
      <c r="S11" s="64" t="s">
        <v>68</v>
      </c>
      <c r="T11" s="493"/>
      <c r="U11" s="3"/>
      <c r="V11" s="6">
        <v>6</v>
      </c>
      <c r="W11" s="394">
        <f t="shared" si="1"/>
        <v>1</v>
      </c>
      <c r="X11" s="32">
        <f t="shared" si="2"/>
        <v>6602470.0909090918</v>
      </c>
      <c r="Y11" s="54" t="s">
        <v>69</v>
      </c>
      <c r="Z11" s="53" t="s">
        <v>70</v>
      </c>
      <c r="AA11" s="3"/>
      <c r="AB11" s="6"/>
      <c r="AC11" s="6"/>
      <c r="AD11" s="6"/>
      <c r="AE11" s="6"/>
      <c r="AF11" s="6"/>
      <c r="AG11" s="3"/>
      <c r="AH11" s="6"/>
      <c r="AI11" s="6"/>
      <c r="AJ11" s="6"/>
      <c r="AK11" s="6"/>
      <c r="AL11" s="6"/>
    </row>
    <row r="12" spans="1:38" ht="92.25" customHeight="1">
      <c r="A12" s="485"/>
      <c r="B12" s="36"/>
      <c r="C12" s="485"/>
      <c r="D12" s="487"/>
      <c r="E12" s="491"/>
      <c r="F12" s="15" t="s">
        <v>71</v>
      </c>
      <c r="G12" s="24" t="s">
        <v>39</v>
      </c>
      <c r="H12" s="17" t="s">
        <v>32</v>
      </c>
      <c r="I12" s="18">
        <v>242090572</v>
      </c>
      <c r="J12" s="16">
        <v>220</v>
      </c>
      <c r="K12" s="19">
        <f>+J12/4</f>
        <v>55</v>
      </c>
      <c r="L12" s="19">
        <v>55</v>
      </c>
      <c r="M12" s="19">
        <v>55</v>
      </c>
      <c r="N12" s="19">
        <v>55</v>
      </c>
      <c r="O12" s="3"/>
      <c r="P12" s="59">
        <v>5</v>
      </c>
      <c r="Q12" s="60">
        <f t="shared" si="3"/>
        <v>9.0909090909090912E-2</v>
      </c>
      <c r="R12" s="62">
        <f t="shared" si="4"/>
        <v>5502058.4545454551</v>
      </c>
      <c r="S12" s="64" t="s">
        <v>72</v>
      </c>
      <c r="T12" s="494"/>
      <c r="U12" s="3"/>
      <c r="V12" s="19">
        <v>29</v>
      </c>
      <c r="W12" s="394">
        <f t="shared" si="1"/>
        <v>0.52727272727272723</v>
      </c>
      <c r="X12" s="32">
        <f t="shared" si="2"/>
        <v>31911939.036363635</v>
      </c>
      <c r="Y12" s="19" t="s">
        <v>73</v>
      </c>
      <c r="Z12" s="45" t="s">
        <v>74</v>
      </c>
      <c r="AA12" s="3"/>
      <c r="AB12" s="6"/>
      <c r="AC12" s="6"/>
      <c r="AD12" s="6"/>
      <c r="AE12" s="6"/>
      <c r="AF12" s="6"/>
      <c r="AG12" s="3"/>
      <c r="AH12" s="6"/>
      <c r="AI12" s="6"/>
      <c r="AJ12" s="6"/>
      <c r="AK12" s="6"/>
      <c r="AL12" s="6"/>
    </row>
    <row r="13" spans="1:38" ht="135" customHeight="1">
      <c r="A13" s="485"/>
      <c r="B13" s="36"/>
      <c r="C13" s="485"/>
      <c r="D13" s="485"/>
      <c r="E13" s="487" t="s">
        <v>75</v>
      </c>
      <c r="F13" s="15" t="s">
        <v>76</v>
      </c>
      <c r="G13" s="24" t="s">
        <v>77</v>
      </c>
      <c r="H13" s="17" t="s">
        <v>32</v>
      </c>
      <c r="I13" s="18">
        <v>12104529</v>
      </c>
      <c r="J13" s="16">
        <v>11</v>
      </c>
      <c r="K13" s="26">
        <v>2</v>
      </c>
      <c r="L13" s="19">
        <v>3</v>
      </c>
      <c r="M13" s="19">
        <v>3</v>
      </c>
      <c r="N13" s="19">
        <v>3</v>
      </c>
      <c r="O13" s="3"/>
      <c r="P13" s="59">
        <v>2</v>
      </c>
      <c r="Q13" s="60">
        <f t="shared" si="3"/>
        <v>1</v>
      </c>
      <c r="R13" s="62">
        <f t="shared" si="4"/>
        <v>2200823.4545454546</v>
      </c>
      <c r="S13" s="64" t="s">
        <v>78</v>
      </c>
      <c r="T13" s="65"/>
      <c r="U13" s="3"/>
      <c r="V13" s="6"/>
      <c r="W13" s="394">
        <f t="shared" si="1"/>
        <v>0</v>
      </c>
      <c r="X13" s="32">
        <f t="shared" si="2"/>
        <v>0</v>
      </c>
      <c r="Y13" s="6"/>
      <c r="Z13" s="6"/>
      <c r="AA13" s="3"/>
      <c r="AB13" s="6"/>
      <c r="AC13" s="6"/>
      <c r="AD13" s="6"/>
      <c r="AE13" s="6"/>
      <c r="AF13" s="6"/>
      <c r="AG13" s="3"/>
      <c r="AH13" s="6"/>
      <c r="AI13" s="6"/>
      <c r="AJ13" s="6"/>
      <c r="AK13" s="6"/>
      <c r="AL13" s="6"/>
    </row>
    <row r="14" spans="1:38" ht="69.75" customHeight="1">
      <c r="A14" s="485"/>
      <c r="B14" s="36"/>
      <c r="C14" s="485"/>
      <c r="D14" s="485"/>
      <c r="E14" s="489"/>
      <c r="F14" s="15" t="s">
        <v>79</v>
      </c>
      <c r="G14" s="24" t="s">
        <v>77</v>
      </c>
      <c r="H14" s="17" t="s">
        <v>32</v>
      </c>
      <c r="I14" s="18">
        <v>2200823</v>
      </c>
      <c r="J14" s="16">
        <v>2</v>
      </c>
      <c r="K14" s="19">
        <v>0</v>
      </c>
      <c r="L14" s="19">
        <v>1</v>
      </c>
      <c r="M14" s="19">
        <v>1</v>
      </c>
      <c r="N14" s="19"/>
      <c r="O14" s="3"/>
      <c r="P14" s="59">
        <v>0</v>
      </c>
      <c r="Q14" s="60"/>
      <c r="R14" s="62">
        <f t="shared" si="4"/>
        <v>0</v>
      </c>
      <c r="S14" s="64" t="s">
        <v>80</v>
      </c>
      <c r="T14" s="65"/>
      <c r="U14" s="3"/>
      <c r="V14" s="6"/>
      <c r="W14" s="394">
        <f t="shared" si="1"/>
        <v>0</v>
      </c>
      <c r="X14" s="32">
        <f t="shared" si="2"/>
        <v>0</v>
      </c>
      <c r="Y14" s="6"/>
      <c r="Z14" s="6"/>
      <c r="AA14" s="3"/>
      <c r="AB14" s="6"/>
      <c r="AC14" s="6"/>
      <c r="AD14" s="6"/>
      <c r="AE14" s="6"/>
      <c r="AF14" s="6"/>
      <c r="AG14" s="3"/>
      <c r="AH14" s="6"/>
      <c r="AI14" s="6"/>
      <c r="AJ14" s="6"/>
      <c r="AK14" s="6"/>
      <c r="AL14" s="6"/>
    </row>
    <row r="15" spans="1:38" ht="69.75" customHeight="1">
      <c r="A15" s="485"/>
      <c r="B15" s="36"/>
      <c r="C15" s="485"/>
      <c r="D15" s="485"/>
      <c r="E15" s="487" t="s">
        <v>81</v>
      </c>
      <c r="F15" s="15" t="s">
        <v>82</v>
      </c>
      <c r="G15" s="24" t="s">
        <v>42</v>
      </c>
      <c r="H15" s="17" t="s">
        <v>32</v>
      </c>
      <c r="I15" s="18">
        <v>121784625</v>
      </c>
      <c r="J15" s="16">
        <v>2</v>
      </c>
      <c r="K15" s="19">
        <v>0</v>
      </c>
      <c r="L15" s="19">
        <v>1</v>
      </c>
      <c r="M15" s="19">
        <v>1</v>
      </c>
      <c r="N15" s="19">
        <v>0</v>
      </c>
      <c r="O15" s="3"/>
      <c r="P15" s="59">
        <v>0</v>
      </c>
      <c r="Q15" s="60"/>
      <c r="R15" s="62">
        <f t="shared" si="4"/>
        <v>0</v>
      </c>
      <c r="S15" s="64" t="s">
        <v>80</v>
      </c>
      <c r="T15" s="65"/>
      <c r="U15" s="3"/>
      <c r="V15" s="6"/>
      <c r="W15" s="394">
        <f t="shared" si="1"/>
        <v>0</v>
      </c>
      <c r="X15" s="32">
        <f t="shared" si="2"/>
        <v>0</v>
      </c>
      <c r="Y15" s="6"/>
      <c r="Z15" s="6"/>
      <c r="AA15" s="3"/>
      <c r="AB15" s="6"/>
      <c r="AC15" s="6"/>
      <c r="AD15" s="6"/>
      <c r="AE15" s="6"/>
      <c r="AF15" s="6"/>
      <c r="AG15" s="3"/>
      <c r="AH15" s="6"/>
      <c r="AI15" s="6"/>
      <c r="AJ15" s="6"/>
      <c r="AK15" s="6"/>
      <c r="AL15" s="6"/>
    </row>
    <row r="16" spans="1:38" ht="102.75" customHeight="1">
      <c r="A16" s="485"/>
      <c r="B16" s="36"/>
      <c r="C16" s="485"/>
      <c r="D16" s="485"/>
      <c r="E16" s="489"/>
      <c r="F16" s="15" t="s">
        <v>83</v>
      </c>
      <c r="G16" s="16" t="s">
        <v>42</v>
      </c>
      <c r="H16" s="17" t="s">
        <v>32</v>
      </c>
      <c r="I16" s="18">
        <v>121784625</v>
      </c>
      <c r="J16" s="16">
        <v>2</v>
      </c>
      <c r="K16" s="19">
        <v>0</v>
      </c>
      <c r="L16" s="19">
        <v>1</v>
      </c>
      <c r="M16" s="19">
        <v>1</v>
      </c>
      <c r="N16" s="19">
        <v>0</v>
      </c>
      <c r="O16" s="3"/>
      <c r="P16" s="59">
        <v>0</v>
      </c>
      <c r="Q16" s="60"/>
      <c r="R16" s="62">
        <f t="shared" si="4"/>
        <v>0</v>
      </c>
      <c r="S16" s="64" t="s">
        <v>80</v>
      </c>
      <c r="T16" s="65"/>
      <c r="U16" s="3"/>
      <c r="V16" s="6"/>
      <c r="W16" s="394">
        <f t="shared" si="1"/>
        <v>0</v>
      </c>
      <c r="X16" s="32">
        <f t="shared" si="2"/>
        <v>0</v>
      </c>
      <c r="Y16" s="6"/>
      <c r="Z16" s="6"/>
      <c r="AA16" s="3"/>
      <c r="AB16" s="6"/>
      <c r="AC16" s="6"/>
      <c r="AD16" s="6"/>
      <c r="AE16" s="6"/>
      <c r="AF16" s="6"/>
      <c r="AG16" s="3"/>
      <c r="AH16" s="6"/>
      <c r="AI16" s="6"/>
      <c r="AJ16" s="6"/>
      <c r="AK16" s="6"/>
      <c r="AL16" s="6"/>
    </row>
    <row r="17" spans="1:38" ht="66.75" customHeight="1">
      <c r="A17" s="485"/>
      <c r="B17" s="36"/>
      <c r="C17" s="485"/>
      <c r="D17" s="485"/>
      <c r="E17" s="487" t="s">
        <v>84</v>
      </c>
      <c r="F17" s="15" t="s">
        <v>85</v>
      </c>
      <c r="G17" s="24" t="s">
        <v>46</v>
      </c>
      <c r="H17" s="17" t="s">
        <v>32</v>
      </c>
      <c r="I17" s="18">
        <v>121784625</v>
      </c>
      <c r="J17" s="16">
        <v>2</v>
      </c>
      <c r="K17" s="19">
        <v>0</v>
      </c>
      <c r="L17" s="19">
        <v>1</v>
      </c>
      <c r="M17" s="19">
        <v>1</v>
      </c>
      <c r="N17" s="19">
        <v>0</v>
      </c>
      <c r="O17" s="3"/>
      <c r="P17" s="59">
        <v>0</v>
      </c>
      <c r="Q17" s="60"/>
      <c r="R17" s="62">
        <f t="shared" si="4"/>
        <v>0</v>
      </c>
      <c r="S17" s="64" t="s">
        <v>80</v>
      </c>
      <c r="T17" s="65"/>
      <c r="U17" s="3"/>
      <c r="V17" s="6"/>
      <c r="W17" s="394">
        <f t="shared" si="1"/>
        <v>0</v>
      </c>
      <c r="X17" s="32">
        <f t="shared" si="2"/>
        <v>0</v>
      </c>
      <c r="Y17" s="6"/>
      <c r="Z17" s="6"/>
      <c r="AA17" s="3"/>
      <c r="AB17" s="6"/>
      <c r="AC17" s="6"/>
      <c r="AD17" s="6"/>
      <c r="AE17" s="6"/>
      <c r="AF17" s="6"/>
      <c r="AG17" s="3"/>
      <c r="AH17" s="6"/>
      <c r="AI17" s="6"/>
      <c r="AJ17" s="6"/>
      <c r="AK17" s="6"/>
      <c r="AL17" s="6"/>
    </row>
    <row r="18" spans="1:38" ht="102.75" customHeight="1">
      <c r="A18" s="486"/>
      <c r="B18" s="37"/>
      <c r="C18" s="486"/>
      <c r="D18" s="486"/>
      <c r="E18" s="489"/>
      <c r="F18" s="15" t="s">
        <v>86</v>
      </c>
      <c r="G18" s="24" t="s">
        <v>46</v>
      </c>
      <c r="H18" s="17" t="s">
        <v>32</v>
      </c>
      <c r="I18" s="18">
        <v>121784625</v>
      </c>
      <c r="J18" s="16">
        <v>2</v>
      </c>
      <c r="K18" s="19">
        <v>0</v>
      </c>
      <c r="L18" s="19">
        <v>1</v>
      </c>
      <c r="M18" s="19">
        <v>1</v>
      </c>
      <c r="N18" s="19">
        <v>0</v>
      </c>
      <c r="O18" s="3"/>
      <c r="P18" s="59">
        <v>0</v>
      </c>
      <c r="Q18" s="60"/>
      <c r="R18" s="62">
        <f t="shared" si="4"/>
        <v>0</v>
      </c>
      <c r="S18" s="64" t="s">
        <v>80</v>
      </c>
      <c r="T18" s="65"/>
      <c r="U18" s="3"/>
      <c r="V18" s="6">
        <v>1</v>
      </c>
      <c r="W18" s="394">
        <f t="shared" si="1"/>
        <v>1</v>
      </c>
      <c r="X18" s="32">
        <f t="shared" si="2"/>
        <v>60892312.5</v>
      </c>
      <c r="Y18" s="6"/>
      <c r="Z18" s="6"/>
      <c r="AA18" s="3"/>
      <c r="AB18" s="6"/>
      <c r="AC18" s="6"/>
      <c r="AD18" s="6"/>
      <c r="AE18" s="6"/>
      <c r="AF18" s="6"/>
      <c r="AG18" s="3"/>
      <c r="AH18" s="6"/>
      <c r="AI18" s="6"/>
      <c r="AJ18" s="6"/>
      <c r="AK18" s="6"/>
      <c r="AL18" s="6"/>
    </row>
    <row r="19" spans="1:38">
      <c r="V19" s="7"/>
      <c r="W19" s="40"/>
      <c r="X19" s="7"/>
      <c r="Y19" s="7"/>
      <c r="Z19" s="7"/>
      <c r="AB19" s="7"/>
      <c r="AC19" s="7"/>
      <c r="AD19" s="7"/>
      <c r="AE19" s="7"/>
      <c r="AF19" s="7"/>
      <c r="AH19" s="7"/>
      <c r="AI19" s="7"/>
      <c r="AJ19" s="7"/>
      <c r="AK19" s="7"/>
      <c r="AL19" s="7"/>
    </row>
    <row r="21" spans="1:38">
      <c r="V21" s="1" t="s">
        <v>671</v>
      </c>
      <c r="W21" s="259">
        <v>0.3</v>
      </c>
    </row>
  </sheetData>
  <mergeCells count="18">
    <mergeCell ref="T3:T5"/>
    <mergeCell ref="T6:T8"/>
    <mergeCell ref="A1:G1"/>
    <mergeCell ref="A3:A18"/>
    <mergeCell ref="C3:C18"/>
    <mergeCell ref="D3:D18"/>
    <mergeCell ref="E3:E5"/>
    <mergeCell ref="E6:E8"/>
    <mergeCell ref="E9:E12"/>
    <mergeCell ref="E13:E14"/>
    <mergeCell ref="E15:E16"/>
    <mergeCell ref="E17:E18"/>
    <mergeCell ref="T9:T12"/>
    <mergeCell ref="AB1:AF1"/>
    <mergeCell ref="AH1:AL1"/>
    <mergeCell ref="V1:Z1"/>
    <mergeCell ref="H1:N1"/>
    <mergeCell ref="P1:T1"/>
  </mergeCells>
  <hyperlinks>
    <hyperlink ref="T6:T8" r:id="rId1" display="https://ipsegovco-my.sharepoint.com/personal/planeacion_ipse_gov_co/_layouts/15/onedrive.aspx?id=%2Fpersonal%2Fplaneacion%5Fipse%5Fgov%5Fco%2FDocuments%2FPLANEACI%C3%93N%20INSTITUCIONAL%202025%2F2025%20PLANES%20DE%20ACCI%C3%93N%20AREAS%2F2025%20COMUNICACIONES%2FPRIMER%20TRIMESTRE%20EVIDENCIAS%2F2%2E%20%2E%20Mejorar%20indicadores%20de%20visibilizaci%C3%B3n%20e%20interacci%C3%B3n%2F1er%20Trimestre&amp;ct=1745333209274&amp;or=OWA%2DNT%2DMail&amp;ga=1" xr:uid="{109326CC-BFE7-4CA3-93EB-F457AD1503B3}"/>
    <hyperlink ref="T9:T12" r:id="rId2" display="https://ipsegovco-my.sharepoint.com/personal/planeacion_ipse_gov_co/_layouts/15/onedrive.aspx?id=%2Fpersonal%2Fplaneacion%5Fipse%5Fgov%5Fco%2FDocuments%2FPLANEACI%C3%93N%20INSTITUCIONAL%202025%2F2025%20PLANES%20DE%20ACCI%C3%93N%20AREAS%2F2025%20COMUNICACIONES%2FPRIMER%20TRIMESTRE%20EVIDENCIAS%2F3%2E%20Fortalecer%20la%20comunicaci%C3%B3n%20interna&amp;ct=1745425541257&amp;or=OWA%2DNT%2DMail&amp;ga=1" xr:uid="{5845A21A-97EB-435D-8A11-EE299FDE2868}"/>
    <hyperlink ref="Z3" r:id="rId3" xr:uid="{406DCADF-1D7F-4C9A-9A04-9A4C44C51C5B}"/>
    <hyperlink ref="Z7" r:id="rId4" xr:uid="{7140079F-CB31-4DAE-939D-BB7B5F4DF722}"/>
    <hyperlink ref="Z12" r:id="rId5" xr:uid="{571FFC86-BDB4-436A-A76B-C189AE0BD447}"/>
    <hyperlink ref="Z9" r:id="rId6" display="https://ipsegovco-my.sharepoint.com/shared?id=%2Fsites%2FCOMUNICACIONESIPSE%2FDocumentos%20compartidos%2FCOMUNICACIONES%202025%2FCOMUNICACI%C3%93N%20INTERNA%20MAJO%202025%2FEVIDENCIAS%20SEGUNDO%20TRIMESTRE&amp;listurl=https%3A%2F%2Fipsegovco%2Esharepoint%2Ecom%2Fsites%2FCOMUNICACIONESIPSE%2FDocumentos%20compartidos&amp;source=waffle" xr:uid="{D338E93E-953A-4EA5-A61A-1BAC5173C715}"/>
    <hyperlink ref="Z11" r:id="rId7" xr:uid="{D6CEB4A5-25B0-444A-BA4A-EE042AF99A03}"/>
  </hyperlinks>
  <pageMargins left="0.7" right="0.7" top="0.75" bottom="0.75" header="0.3" footer="0.3"/>
  <pageSetup scale="10" orientation="portrait" r:id="rId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46A87-7E98-4793-A98E-ADEBD7EFBC66}">
  <dimension ref="A1:C7"/>
  <sheetViews>
    <sheetView workbookViewId="0"/>
  </sheetViews>
  <sheetFormatPr baseColWidth="10" defaultColWidth="9.140625" defaultRowHeight="15"/>
  <cols>
    <col min="1" max="1" width="121.5703125" customWidth="1"/>
    <col min="2" max="2" width="21.140625" customWidth="1"/>
  </cols>
  <sheetData>
    <row r="1" spans="1:3">
      <c r="A1" t="s">
        <v>87</v>
      </c>
    </row>
    <row r="2" spans="1:3">
      <c r="A2" t="s">
        <v>88</v>
      </c>
    </row>
    <row r="3" spans="1:3">
      <c r="A3" t="s">
        <v>89</v>
      </c>
    </row>
    <row r="4" spans="1:3">
      <c r="A4" t="s">
        <v>90</v>
      </c>
      <c r="C4">
        <f>40+48+36</f>
        <v>124</v>
      </c>
    </row>
    <row r="7" spans="1:3" ht="409.5" customHeight="1">
      <c r="A7" s="44" t="s">
        <v>91</v>
      </c>
      <c r="B7" s="4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B72AA-26B8-4A82-89E9-056519E6B39B}">
  <sheetPr>
    <tabColor rgb="FFFFC000"/>
  </sheetPr>
  <dimension ref="A1:AG28"/>
  <sheetViews>
    <sheetView topLeftCell="C1" zoomScale="70" zoomScaleNormal="70" workbookViewId="0">
      <pane xSplit="3" ySplit="2" topLeftCell="S25" activePane="bottomRight" state="frozen"/>
      <selection pane="topRight"/>
      <selection pane="bottomLeft" activeCell="AD1" sqref="AD1"/>
      <selection pane="bottomRight" activeCell="T25" sqref="T25:T26"/>
    </sheetView>
  </sheetViews>
  <sheetFormatPr baseColWidth="10" defaultColWidth="12.140625" defaultRowHeight="12.75"/>
  <cols>
    <col min="1" max="1" width="27" style="1" customWidth="1"/>
    <col min="2" max="2" width="27.28515625" style="1" customWidth="1"/>
    <col min="3" max="3" width="47.7109375" style="1" customWidth="1"/>
    <col min="4" max="4" width="30.85546875" style="1" customWidth="1"/>
    <col min="5" max="5" width="68.7109375" style="1" customWidth="1"/>
    <col min="6" max="6" width="39.28515625" style="1" customWidth="1"/>
    <col min="7" max="7" width="40.42578125" style="1" customWidth="1"/>
    <col min="8" max="8" width="23.42578125" style="1" customWidth="1"/>
    <col min="9" max="9" width="16.7109375" style="1" customWidth="1"/>
    <col min="10" max="10" width="14.7109375" style="1" customWidth="1"/>
    <col min="11" max="11" width="14" style="1" customWidth="1"/>
    <col min="12" max="12" width="14.42578125" style="1" customWidth="1"/>
    <col min="13" max="13" width="15.28515625" style="1" customWidth="1"/>
    <col min="14" max="14" width="12.140625" style="1"/>
    <col min="15" max="16" width="27" style="1" customWidth="1"/>
    <col min="17" max="17" width="69.42578125" style="1" customWidth="1"/>
    <col min="18" max="18" width="25.42578125" style="1" customWidth="1"/>
    <col min="19" max="19" width="6.42578125" style="1" customWidth="1"/>
    <col min="20" max="20" width="19.28515625" style="1" customWidth="1"/>
    <col min="21" max="21" width="28" style="1" customWidth="1"/>
    <col min="22" max="22" width="52.28515625" style="1" customWidth="1"/>
    <col min="23" max="23" width="28.42578125" style="1" customWidth="1"/>
    <col min="24" max="24" width="5.28515625" style="1" customWidth="1"/>
    <col min="25" max="25" width="21.42578125" style="1" customWidth="1"/>
    <col min="26" max="26" width="30" style="1" customWidth="1"/>
    <col min="27" max="27" width="21.42578125" style="1" customWidth="1"/>
    <col min="28" max="28" width="26.28515625" style="1" customWidth="1"/>
    <col min="29" max="29" width="4.7109375" style="1" customWidth="1"/>
    <col min="30" max="30" width="20.140625" style="1" customWidth="1"/>
    <col min="31" max="31" width="31.140625" style="1" customWidth="1"/>
    <col min="32" max="32" width="42.85546875" style="1" customWidth="1"/>
    <col min="33" max="33" width="23.42578125" style="1" customWidth="1"/>
    <col min="34" max="16384" width="12.140625" style="1"/>
  </cols>
  <sheetData>
    <row r="1" spans="1:33" ht="41.25" customHeight="1" thickBot="1">
      <c r="A1" s="401" t="s">
        <v>0</v>
      </c>
      <c r="B1" s="401"/>
      <c r="C1" s="401"/>
      <c r="D1" s="401"/>
      <c r="E1" s="401"/>
      <c r="F1" s="401"/>
      <c r="G1" s="402" t="s">
        <v>1</v>
      </c>
      <c r="H1" s="402"/>
      <c r="I1" s="402"/>
      <c r="J1" s="402"/>
      <c r="K1" s="402"/>
      <c r="L1" s="402"/>
      <c r="M1" s="402"/>
      <c r="O1" s="398" t="s">
        <v>2</v>
      </c>
      <c r="P1" s="398"/>
      <c r="Q1" s="398"/>
      <c r="R1" s="398"/>
      <c r="T1" s="398" t="s">
        <v>3</v>
      </c>
      <c r="U1" s="398"/>
      <c r="V1" s="398"/>
      <c r="W1" s="398"/>
      <c r="Y1" s="398" t="s">
        <v>4</v>
      </c>
      <c r="Z1" s="398"/>
      <c r="AA1" s="398"/>
      <c r="AB1" s="398"/>
      <c r="AD1" s="398" t="s">
        <v>5</v>
      </c>
      <c r="AE1" s="398"/>
      <c r="AF1" s="398"/>
      <c r="AG1" s="398"/>
    </row>
    <row r="2" spans="1:33" s="2" customFormat="1" ht="78.75" customHeight="1">
      <c r="A2" s="312" t="s">
        <v>530</v>
      </c>
      <c r="B2" s="12" t="s">
        <v>7</v>
      </c>
      <c r="C2" s="313" t="s">
        <v>531</v>
      </c>
      <c r="D2" s="313" t="s">
        <v>532</v>
      </c>
      <c r="E2" s="313" t="s">
        <v>11</v>
      </c>
      <c r="F2" s="314" t="s">
        <v>12</v>
      </c>
      <c r="G2" s="315" t="s">
        <v>13</v>
      </c>
      <c r="H2" s="13" t="s">
        <v>14</v>
      </c>
      <c r="I2" s="9" t="s">
        <v>15</v>
      </c>
      <c r="J2" s="316" t="s">
        <v>16</v>
      </c>
      <c r="K2" s="316" t="s">
        <v>17</v>
      </c>
      <c r="L2" s="316" t="s">
        <v>18</v>
      </c>
      <c r="M2" s="316" t="s">
        <v>19</v>
      </c>
      <c r="N2" s="317"/>
      <c r="O2" s="318" t="s">
        <v>20</v>
      </c>
      <c r="P2" s="318" t="s">
        <v>21</v>
      </c>
      <c r="Q2" s="319" t="s">
        <v>23</v>
      </c>
      <c r="R2" s="319" t="s">
        <v>24</v>
      </c>
      <c r="T2" s="318" t="s">
        <v>20</v>
      </c>
      <c r="U2" s="318" t="s">
        <v>95</v>
      </c>
      <c r="V2" s="319" t="s">
        <v>23</v>
      </c>
      <c r="W2" s="319" t="s">
        <v>24</v>
      </c>
      <c r="Y2" s="318" t="s">
        <v>20</v>
      </c>
      <c r="Z2" s="318" t="s">
        <v>96</v>
      </c>
      <c r="AA2" s="319" t="s">
        <v>23</v>
      </c>
      <c r="AB2" s="319" t="s">
        <v>24</v>
      </c>
      <c r="AD2" s="318" t="s">
        <v>20</v>
      </c>
      <c r="AE2" s="318" t="s">
        <v>97</v>
      </c>
      <c r="AF2" s="319" t="s">
        <v>23</v>
      </c>
      <c r="AG2" s="319" t="s">
        <v>24</v>
      </c>
    </row>
    <row r="3" spans="1:33" s="141" customFormat="1" ht="86.25" customHeight="1">
      <c r="A3" s="399" t="s">
        <v>533</v>
      </c>
      <c r="B3" s="405" t="s">
        <v>99</v>
      </c>
      <c r="C3" s="399" t="s">
        <v>120</v>
      </c>
      <c r="D3" s="399" t="s">
        <v>534</v>
      </c>
      <c r="E3" s="320" t="s">
        <v>535</v>
      </c>
      <c r="F3" s="321" t="s">
        <v>536</v>
      </c>
      <c r="G3" s="322" t="s">
        <v>537</v>
      </c>
      <c r="H3" s="323"/>
      <c r="I3" s="324">
        <v>4</v>
      </c>
      <c r="J3" s="325">
        <v>1</v>
      </c>
      <c r="K3" s="326">
        <v>1</v>
      </c>
      <c r="L3" s="326">
        <v>1</v>
      </c>
      <c r="M3" s="327">
        <v>1</v>
      </c>
      <c r="O3" s="328">
        <v>1</v>
      </c>
      <c r="P3" s="329">
        <v>1</v>
      </c>
      <c r="Q3" s="328" t="s">
        <v>538</v>
      </c>
      <c r="R3" s="330" t="s">
        <v>539</v>
      </c>
      <c r="T3" s="331">
        <v>1</v>
      </c>
      <c r="U3" s="332">
        <v>1</v>
      </c>
      <c r="V3" s="333" t="s">
        <v>540</v>
      </c>
      <c r="W3" s="334" t="s">
        <v>539</v>
      </c>
      <c r="X3" s="329">
        <v>1</v>
      </c>
      <c r="Y3" s="328" t="s">
        <v>538</v>
      </c>
      <c r="Z3" s="328"/>
      <c r="AA3" s="328"/>
      <c r="AB3" s="328"/>
      <c r="AD3" s="328"/>
      <c r="AE3" s="328"/>
      <c r="AF3" s="328"/>
      <c r="AG3" s="328"/>
    </row>
    <row r="4" spans="1:33" s="141" customFormat="1" ht="86.25" customHeight="1">
      <c r="A4" s="399"/>
      <c r="B4" s="405"/>
      <c r="C4" s="399"/>
      <c r="D4" s="399"/>
      <c r="E4" s="320" t="s">
        <v>541</v>
      </c>
      <c r="F4" s="321" t="s">
        <v>542</v>
      </c>
      <c r="G4" s="335" t="s">
        <v>537</v>
      </c>
      <c r="H4" s="323"/>
      <c r="I4" s="324">
        <v>1</v>
      </c>
      <c r="J4" s="336">
        <v>1</v>
      </c>
      <c r="K4" s="337"/>
      <c r="L4" s="337"/>
      <c r="M4" s="337"/>
      <c r="O4" s="328">
        <v>1</v>
      </c>
      <c r="P4" s="329">
        <v>1</v>
      </c>
      <c r="Q4" s="141" t="s">
        <v>543</v>
      </c>
      <c r="R4" s="328" t="s">
        <v>544</v>
      </c>
      <c r="T4" s="338">
        <v>1</v>
      </c>
      <c r="U4" s="332">
        <v>1</v>
      </c>
      <c r="V4" s="333" t="s">
        <v>545</v>
      </c>
      <c r="W4" s="238" t="s">
        <v>546</v>
      </c>
      <c r="Y4" s="328"/>
      <c r="Z4" s="328"/>
      <c r="AA4" s="328"/>
      <c r="AB4" s="328"/>
      <c r="AD4" s="328"/>
      <c r="AE4" s="328"/>
      <c r="AF4" s="328"/>
      <c r="AG4" s="328"/>
    </row>
    <row r="5" spans="1:33" s="141" customFormat="1" ht="86.25" customHeight="1">
      <c r="A5" s="399"/>
      <c r="B5" s="405"/>
      <c r="C5" s="399"/>
      <c r="D5" s="399"/>
      <c r="E5" s="320" t="s">
        <v>547</v>
      </c>
      <c r="F5" s="321" t="s">
        <v>548</v>
      </c>
      <c r="G5" s="335" t="s">
        <v>537</v>
      </c>
      <c r="H5" s="323"/>
      <c r="I5" s="339">
        <v>1</v>
      </c>
      <c r="J5" s="336">
        <v>1</v>
      </c>
      <c r="K5" s="337"/>
      <c r="L5" s="337"/>
      <c r="M5" s="337"/>
      <c r="O5" s="328">
        <v>1</v>
      </c>
      <c r="P5" s="329">
        <v>1</v>
      </c>
      <c r="Q5" s="328" t="s">
        <v>549</v>
      </c>
      <c r="R5" s="340" t="s">
        <v>550</v>
      </c>
      <c r="T5" s="331">
        <v>1</v>
      </c>
      <c r="U5" s="332">
        <v>1</v>
      </c>
      <c r="V5" s="333" t="s">
        <v>549</v>
      </c>
      <c r="W5" s="340" t="s">
        <v>550</v>
      </c>
      <c r="Y5" s="328"/>
      <c r="Z5" s="328"/>
      <c r="AA5" s="328"/>
      <c r="AB5" s="328"/>
      <c r="AD5" s="328"/>
      <c r="AE5" s="328"/>
      <c r="AF5" s="328"/>
      <c r="AG5" s="328"/>
    </row>
    <row r="6" spans="1:33" s="141" customFormat="1" ht="86.25" customHeight="1">
      <c r="A6" s="399"/>
      <c r="B6" s="405"/>
      <c r="C6" s="399"/>
      <c r="D6" s="399"/>
      <c r="E6" s="320" t="s">
        <v>551</v>
      </c>
      <c r="F6" s="326" t="s">
        <v>552</v>
      </c>
      <c r="G6" s="335" t="s">
        <v>537</v>
      </c>
      <c r="H6" s="323"/>
      <c r="I6" s="339">
        <v>4</v>
      </c>
      <c r="J6" s="336">
        <v>1</v>
      </c>
      <c r="K6" s="337">
        <v>1</v>
      </c>
      <c r="L6" s="337">
        <v>1</v>
      </c>
      <c r="M6" s="337">
        <v>1</v>
      </c>
      <c r="O6" s="341">
        <v>1</v>
      </c>
      <c r="P6" s="329">
        <v>1</v>
      </c>
      <c r="Q6" s="328" t="s">
        <v>553</v>
      </c>
      <c r="R6" s="328"/>
      <c r="T6" s="331">
        <v>1</v>
      </c>
      <c r="U6" s="332">
        <v>1</v>
      </c>
      <c r="V6" s="333" t="s">
        <v>553</v>
      </c>
      <c r="W6" s="328"/>
      <c r="Y6" s="328"/>
      <c r="Z6" s="328"/>
      <c r="AA6" s="328"/>
      <c r="AB6" s="328"/>
      <c r="AD6" s="328"/>
      <c r="AE6" s="328"/>
      <c r="AF6" s="328"/>
      <c r="AG6" s="328"/>
    </row>
    <row r="7" spans="1:33" s="141" customFormat="1" ht="86.25" customHeight="1">
      <c r="A7" s="399"/>
      <c r="B7" s="405"/>
      <c r="C7" s="404"/>
      <c r="D7" s="404"/>
      <c r="E7" s="320" t="s">
        <v>554</v>
      </c>
      <c r="F7" s="342" t="s">
        <v>555</v>
      </c>
      <c r="G7" s="343" t="s">
        <v>556</v>
      </c>
      <c r="H7" s="323"/>
      <c r="I7" s="339">
        <v>2</v>
      </c>
      <c r="J7" s="325">
        <v>1</v>
      </c>
      <c r="K7" s="326"/>
      <c r="L7" s="326"/>
      <c r="M7" s="326">
        <v>1</v>
      </c>
      <c r="O7" s="344">
        <v>1</v>
      </c>
      <c r="P7" s="345">
        <v>1</v>
      </c>
      <c r="Q7" s="341" t="s">
        <v>557</v>
      </c>
      <c r="R7" s="346" t="s">
        <v>558</v>
      </c>
      <c r="T7" s="338">
        <v>1</v>
      </c>
      <c r="U7" s="332">
        <v>1</v>
      </c>
      <c r="V7" s="347" t="s">
        <v>559</v>
      </c>
      <c r="W7" s="341"/>
      <c r="Y7" s="328"/>
      <c r="Z7" s="328"/>
      <c r="AA7" s="328"/>
      <c r="AB7" s="328"/>
      <c r="AD7" s="328"/>
      <c r="AE7" s="328"/>
      <c r="AF7" s="328"/>
      <c r="AG7" s="328"/>
    </row>
    <row r="8" spans="1:33" s="141" customFormat="1" ht="86.25" customHeight="1">
      <c r="A8" s="399"/>
      <c r="B8" s="405"/>
      <c r="C8" s="399" t="s">
        <v>120</v>
      </c>
      <c r="D8" s="399" t="s">
        <v>560</v>
      </c>
      <c r="E8" s="320" t="s">
        <v>561</v>
      </c>
      <c r="F8" s="348" t="s">
        <v>562</v>
      </c>
      <c r="G8" s="323" t="s">
        <v>563</v>
      </c>
      <c r="H8" s="349"/>
      <c r="I8" s="350">
        <v>1</v>
      </c>
      <c r="J8" s="351"/>
      <c r="K8" s="352">
        <v>1</v>
      </c>
      <c r="L8" s="326"/>
      <c r="M8" s="326"/>
      <c r="O8" s="329">
        <v>0</v>
      </c>
      <c r="P8" s="329"/>
      <c r="Q8" s="328" t="s">
        <v>564</v>
      </c>
      <c r="R8" s="353" t="s">
        <v>552</v>
      </c>
      <c r="T8" s="338">
        <v>1</v>
      </c>
      <c r="U8" s="332">
        <v>1</v>
      </c>
      <c r="V8" s="333" t="s">
        <v>565</v>
      </c>
      <c r="W8" s="328" t="s">
        <v>566</v>
      </c>
      <c r="Y8" s="328"/>
      <c r="Z8" s="328"/>
      <c r="AA8" s="328"/>
      <c r="AB8" s="328"/>
      <c r="AD8" s="328"/>
      <c r="AE8" s="328"/>
      <c r="AF8" s="328"/>
      <c r="AG8" s="328"/>
    </row>
    <row r="9" spans="1:33" s="141" customFormat="1" ht="86.25" customHeight="1">
      <c r="A9" s="399"/>
      <c r="B9" s="405"/>
      <c r="C9" s="399"/>
      <c r="D9" s="399"/>
      <c r="E9" s="320" t="s">
        <v>567</v>
      </c>
      <c r="F9" s="354" t="s">
        <v>568</v>
      </c>
      <c r="G9" s="335" t="s">
        <v>569</v>
      </c>
      <c r="H9" s="323"/>
      <c r="I9" s="350">
        <v>1</v>
      </c>
      <c r="J9" s="325"/>
      <c r="K9" s="352">
        <v>1</v>
      </c>
      <c r="L9" s="326"/>
      <c r="M9" s="326"/>
      <c r="O9" s="355">
        <v>1</v>
      </c>
      <c r="P9" s="329">
        <v>1</v>
      </c>
      <c r="Q9" s="356" t="s">
        <v>570</v>
      </c>
      <c r="R9" s="353" t="s">
        <v>552</v>
      </c>
      <c r="T9" s="338">
        <v>1</v>
      </c>
      <c r="U9" s="332">
        <v>1</v>
      </c>
      <c r="V9" s="357" t="s">
        <v>570</v>
      </c>
      <c r="W9" s="358" t="s">
        <v>571</v>
      </c>
      <c r="Y9" s="328"/>
      <c r="Z9" s="328"/>
      <c r="AA9" s="328"/>
      <c r="AB9" s="328"/>
      <c r="AD9" s="328"/>
      <c r="AE9" s="328"/>
      <c r="AF9" s="328"/>
      <c r="AG9" s="328"/>
    </row>
    <row r="10" spans="1:33" s="141" customFormat="1" ht="86.25" customHeight="1">
      <c r="A10" s="399"/>
      <c r="B10" s="405"/>
      <c r="C10" s="404"/>
      <c r="D10" s="400"/>
      <c r="E10" s="320" t="s">
        <v>572</v>
      </c>
      <c r="F10" s="326" t="s">
        <v>573</v>
      </c>
      <c r="G10" s="335" t="s">
        <v>574</v>
      </c>
      <c r="H10" s="323"/>
      <c r="I10" s="339">
        <v>4</v>
      </c>
      <c r="J10" s="325">
        <v>1</v>
      </c>
      <c r="K10" s="326">
        <v>1</v>
      </c>
      <c r="L10" s="326">
        <v>1</v>
      </c>
      <c r="M10" s="326">
        <v>1</v>
      </c>
      <c r="O10" s="328">
        <v>1</v>
      </c>
      <c r="P10" s="329">
        <v>0.25</v>
      </c>
      <c r="Q10" s="328" t="s">
        <v>575</v>
      </c>
      <c r="R10" s="359" t="s">
        <v>552</v>
      </c>
      <c r="T10" s="338">
        <v>1</v>
      </c>
      <c r="U10" s="332">
        <v>0.25</v>
      </c>
      <c r="V10" s="360" t="s">
        <v>576</v>
      </c>
      <c r="W10" s="361" t="s">
        <v>577</v>
      </c>
      <c r="Y10" s="328"/>
      <c r="Z10" s="328"/>
      <c r="AA10" s="328"/>
      <c r="AB10" s="328"/>
      <c r="AD10" s="328"/>
      <c r="AE10" s="328"/>
      <c r="AF10" s="328"/>
      <c r="AG10" s="328"/>
    </row>
    <row r="11" spans="1:33" s="141" customFormat="1" ht="86.25" customHeight="1">
      <c r="A11" s="399"/>
      <c r="B11" s="405"/>
      <c r="C11" s="399" t="s">
        <v>578</v>
      </c>
      <c r="D11" s="399" t="s">
        <v>579</v>
      </c>
      <c r="E11" s="320" t="s">
        <v>580</v>
      </c>
      <c r="F11" s="342" t="s">
        <v>581</v>
      </c>
      <c r="G11" s="335" t="s">
        <v>582</v>
      </c>
      <c r="H11" s="323"/>
      <c r="I11" s="339">
        <v>1</v>
      </c>
      <c r="J11" s="351"/>
      <c r="K11" s="326">
        <v>1</v>
      </c>
      <c r="L11" s="326"/>
      <c r="M11" s="326"/>
      <c r="O11" s="356">
        <v>1</v>
      </c>
      <c r="P11" s="362">
        <v>0.25</v>
      </c>
      <c r="Q11" s="356" t="s">
        <v>583</v>
      </c>
      <c r="R11" s="340" t="s">
        <v>584</v>
      </c>
      <c r="T11" s="338">
        <v>1</v>
      </c>
      <c r="U11" s="332">
        <v>1</v>
      </c>
      <c r="V11" s="333" t="s">
        <v>585</v>
      </c>
      <c r="W11" s="363" t="s">
        <v>584</v>
      </c>
      <c r="Y11" s="328"/>
      <c r="Z11" s="328"/>
      <c r="AA11" s="328"/>
      <c r="AB11" s="328"/>
      <c r="AD11" s="328"/>
      <c r="AE11" s="328"/>
      <c r="AF11" s="328"/>
      <c r="AG11" s="328"/>
    </row>
    <row r="12" spans="1:33" s="141" customFormat="1" ht="128.25" customHeight="1">
      <c r="A12" s="399"/>
      <c r="B12" s="405"/>
      <c r="C12" s="399"/>
      <c r="D12" s="399"/>
      <c r="E12" s="320" t="s">
        <v>586</v>
      </c>
      <c r="F12" s="342" t="s">
        <v>568</v>
      </c>
      <c r="G12" s="335" t="s">
        <v>582</v>
      </c>
      <c r="H12" s="323"/>
      <c r="I12" s="339">
        <v>6</v>
      </c>
      <c r="J12" s="325">
        <v>1</v>
      </c>
      <c r="K12" s="326">
        <v>2</v>
      </c>
      <c r="L12" s="326">
        <v>1</v>
      </c>
      <c r="M12" s="326">
        <v>2</v>
      </c>
      <c r="O12" s="328">
        <v>1</v>
      </c>
      <c r="P12" s="329">
        <v>0.25</v>
      </c>
      <c r="Q12" s="328" t="s">
        <v>587</v>
      </c>
      <c r="R12" s="45" t="s">
        <v>588</v>
      </c>
      <c r="T12" s="331" t="s">
        <v>589</v>
      </c>
      <c r="U12" s="332">
        <v>0.25</v>
      </c>
      <c r="V12" s="364" t="s">
        <v>590</v>
      </c>
      <c r="W12" s="365" t="s">
        <v>591</v>
      </c>
      <c r="Y12" s="328"/>
      <c r="Z12" s="328"/>
      <c r="AA12" s="328"/>
      <c r="AB12" s="328"/>
      <c r="AD12" s="328"/>
      <c r="AE12" s="328"/>
      <c r="AF12" s="328"/>
      <c r="AG12" s="328"/>
    </row>
    <row r="13" spans="1:33" s="141" customFormat="1" ht="86.25" customHeight="1">
      <c r="A13" s="399"/>
      <c r="B13" s="405"/>
      <c r="C13" s="404"/>
      <c r="D13" s="400"/>
      <c r="E13" s="320" t="s">
        <v>592</v>
      </c>
      <c r="F13" s="342" t="s">
        <v>593</v>
      </c>
      <c r="G13" s="335" t="s">
        <v>582</v>
      </c>
      <c r="H13" s="323"/>
      <c r="I13" s="350">
        <v>1</v>
      </c>
      <c r="J13" s="325"/>
      <c r="K13" s="326"/>
      <c r="L13" s="326"/>
      <c r="M13" s="326"/>
      <c r="O13" s="328">
        <v>2</v>
      </c>
      <c r="P13" s="329">
        <v>0.25</v>
      </c>
      <c r="Q13" s="366" t="s">
        <v>594</v>
      </c>
      <c r="R13" s="359" t="s">
        <v>595</v>
      </c>
      <c r="T13" s="367">
        <v>0.25</v>
      </c>
      <c r="U13" s="332">
        <v>0.25</v>
      </c>
      <c r="V13" s="364" t="s">
        <v>596</v>
      </c>
      <c r="W13" s="45" t="s">
        <v>597</v>
      </c>
      <c r="Y13" s="328"/>
      <c r="Z13" s="328"/>
      <c r="AA13" s="328"/>
      <c r="AB13" s="328"/>
      <c r="AD13" s="328"/>
      <c r="AE13" s="328"/>
      <c r="AF13" s="328"/>
      <c r="AG13" s="328"/>
    </row>
    <row r="14" spans="1:33" s="141" customFormat="1" ht="86.25" customHeight="1">
      <c r="A14" s="399"/>
      <c r="B14" s="405"/>
      <c r="C14" s="399" t="s">
        <v>120</v>
      </c>
      <c r="D14" s="399" t="s">
        <v>598</v>
      </c>
      <c r="E14" s="320" t="s">
        <v>599</v>
      </c>
      <c r="F14" s="337" t="s">
        <v>600</v>
      </c>
      <c r="G14" s="335" t="s">
        <v>601</v>
      </c>
      <c r="H14" s="323"/>
      <c r="I14" s="339">
        <v>4</v>
      </c>
      <c r="J14" s="339">
        <v>1</v>
      </c>
      <c r="K14" s="339">
        <v>1</v>
      </c>
      <c r="L14" s="339">
        <v>1</v>
      </c>
      <c r="M14" s="339">
        <v>1</v>
      </c>
      <c r="O14" s="328">
        <v>1</v>
      </c>
      <c r="P14" s="329">
        <v>1</v>
      </c>
      <c r="Q14" s="328" t="s">
        <v>602</v>
      </c>
      <c r="R14" s="363" t="s">
        <v>603</v>
      </c>
      <c r="T14" s="338">
        <v>2</v>
      </c>
      <c r="U14" s="332">
        <v>0.5</v>
      </c>
      <c r="V14" s="333" t="s">
        <v>604</v>
      </c>
      <c r="W14" s="328" t="s">
        <v>605</v>
      </c>
      <c r="Y14" s="328"/>
      <c r="Z14" s="328"/>
      <c r="AA14" s="328"/>
      <c r="AB14" s="328"/>
      <c r="AD14" s="328"/>
      <c r="AE14" s="328"/>
      <c r="AF14" s="328"/>
      <c r="AG14" s="328"/>
    </row>
    <row r="15" spans="1:33" s="141" customFormat="1" ht="86.25" customHeight="1">
      <c r="A15" s="399"/>
      <c r="B15" s="405"/>
      <c r="C15" s="399"/>
      <c r="D15" s="399"/>
      <c r="E15" s="320" t="s">
        <v>606</v>
      </c>
      <c r="F15" s="323" t="s">
        <v>607</v>
      </c>
      <c r="G15" s="335" t="s">
        <v>601</v>
      </c>
      <c r="H15" s="323"/>
      <c r="I15" s="339">
        <v>1</v>
      </c>
      <c r="J15" s="325">
        <v>1</v>
      </c>
      <c r="K15" s="326"/>
      <c r="L15" s="326"/>
      <c r="M15" s="326"/>
      <c r="O15" s="328">
        <v>1</v>
      </c>
      <c r="P15" s="329">
        <v>1</v>
      </c>
      <c r="Q15" s="328" t="s">
        <v>608</v>
      </c>
      <c r="R15" s="328" t="s">
        <v>609</v>
      </c>
      <c r="T15" s="338">
        <v>1</v>
      </c>
      <c r="U15" s="332">
        <v>0.7</v>
      </c>
      <c r="V15" s="333" t="s">
        <v>610</v>
      </c>
      <c r="W15" s="238" t="s">
        <v>611</v>
      </c>
      <c r="Y15" s="328"/>
      <c r="Z15" s="328"/>
      <c r="AA15" s="328"/>
      <c r="AB15" s="328"/>
      <c r="AD15" s="328"/>
      <c r="AE15" s="328"/>
      <c r="AF15" s="328"/>
      <c r="AG15" s="328"/>
    </row>
    <row r="16" spans="1:33" s="141" customFormat="1" ht="86.25" customHeight="1">
      <c r="A16" s="399"/>
      <c r="B16" s="405"/>
      <c r="C16" s="399"/>
      <c r="D16" s="399"/>
      <c r="E16" s="320" t="s">
        <v>612</v>
      </c>
      <c r="F16" s="368" t="s">
        <v>613</v>
      </c>
      <c r="G16" s="335" t="s">
        <v>614</v>
      </c>
      <c r="H16" s="323"/>
      <c r="I16" s="339">
        <v>1</v>
      </c>
      <c r="J16" s="325"/>
      <c r="K16" s="326"/>
      <c r="L16" s="326">
        <v>1</v>
      </c>
      <c r="M16" s="326"/>
      <c r="O16" s="328">
        <v>0</v>
      </c>
      <c r="P16" s="329">
        <v>0</v>
      </c>
      <c r="Q16" s="328" t="s">
        <v>615</v>
      </c>
      <c r="R16" s="328"/>
      <c r="T16" s="338">
        <v>1</v>
      </c>
      <c r="U16" s="332">
        <v>0.5</v>
      </c>
      <c r="V16" s="333" t="s">
        <v>616</v>
      </c>
      <c r="W16" s="238" t="s">
        <v>617</v>
      </c>
      <c r="Y16" s="328"/>
      <c r="Z16" s="328"/>
      <c r="AA16" s="328"/>
      <c r="AB16" s="328"/>
      <c r="AD16" s="328"/>
      <c r="AE16" s="328"/>
      <c r="AF16" s="328"/>
      <c r="AG16" s="328"/>
    </row>
    <row r="17" spans="1:33" s="141" customFormat="1" ht="86.25" customHeight="1">
      <c r="A17" s="399"/>
      <c r="B17" s="405"/>
      <c r="C17" s="400"/>
      <c r="D17" s="400"/>
      <c r="E17" s="320" t="s">
        <v>618</v>
      </c>
      <c r="F17" s="326" t="s">
        <v>619</v>
      </c>
      <c r="G17" s="335" t="s">
        <v>620</v>
      </c>
      <c r="H17" s="323"/>
      <c r="I17" s="339">
        <v>1</v>
      </c>
      <c r="J17" s="325"/>
      <c r="K17" s="326"/>
      <c r="L17" s="326"/>
      <c r="M17" s="326">
        <v>1</v>
      </c>
      <c r="O17" s="328" t="s">
        <v>105</v>
      </c>
      <c r="P17" s="328"/>
      <c r="Q17" s="328" t="s">
        <v>621</v>
      </c>
      <c r="R17" s="328"/>
      <c r="T17" s="338">
        <v>1</v>
      </c>
      <c r="U17" s="332">
        <v>0.5</v>
      </c>
      <c r="V17" s="333" t="s">
        <v>622</v>
      </c>
      <c r="W17" s="238" t="s">
        <v>623</v>
      </c>
      <c r="Y17" s="328"/>
      <c r="Z17" s="328"/>
      <c r="AA17" s="328"/>
      <c r="AB17" s="328"/>
      <c r="AD17" s="328"/>
      <c r="AE17" s="328"/>
      <c r="AF17" s="328"/>
      <c r="AG17" s="328"/>
    </row>
    <row r="18" spans="1:33" s="141" customFormat="1" ht="86.25" customHeight="1">
      <c r="A18" s="399"/>
      <c r="B18" s="405"/>
      <c r="C18" s="399" t="s">
        <v>120</v>
      </c>
      <c r="D18" s="399" t="s">
        <v>624</v>
      </c>
      <c r="E18" s="320" t="s">
        <v>625</v>
      </c>
      <c r="F18" s="326" t="s">
        <v>607</v>
      </c>
      <c r="G18" s="335" t="s">
        <v>601</v>
      </c>
      <c r="H18" s="323"/>
      <c r="I18" s="369">
        <v>1</v>
      </c>
      <c r="J18" s="336">
        <v>1</v>
      </c>
      <c r="K18" s="337">
        <v>1</v>
      </c>
      <c r="L18" s="337">
        <v>1</v>
      </c>
      <c r="M18" s="337">
        <v>1</v>
      </c>
      <c r="O18" s="328">
        <v>1</v>
      </c>
      <c r="P18" s="329">
        <v>1</v>
      </c>
      <c r="Q18" s="328" t="s">
        <v>626</v>
      </c>
      <c r="R18" s="359" t="s">
        <v>627</v>
      </c>
      <c r="T18" s="338">
        <v>1</v>
      </c>
      <c r="U18" s="332">
        <v>1</v>
      </c>
      <c r="V18" s="333" t="s">
        <v>628</v>
      </c>
      <c r="W18" s="359" t="s">
        <v>627</v>
      </c>
      <c r="Y18" s="328"/>
      <c r="Z18" s="328"/>
      <c r="AA18" s="328"/>
      <c r="AB18" s="328"/>
      <c r="AD18" s="328"/>
      <c r="AE18" s="328"/>
      <c r="AF18" s="328"/>
      <c r="AG18" s="328"/>
    </row>
    <row r="19" spans="1:33" s="141" customFormat="1" ht="86.25" customHeight="1">
      <c r="A19" s="399"/>
      <c r="B19" s="405"/>
      <c r="C19" s="400"/>
      <c r="D19" s="400"/>
      <c r="E19" s="320" t="s">
        <v>629</v>
      </c>
      <c r="F19" s="326" t="s">
        <v>630</v>
      </c>
      <c r="G19" s="343" t="s">
        <v>601</v>
      </c>
      <c r="H19" s="370"/>
      <c r="I19" s="323">
        <v>3</v>
      </c>
      <c r="J19" s="326"/>
      <c r="K19" s="326">
        <v>1</v>
      </c>
      <c r="L19" s="326">
        <v>1</v>
      </c>
      <c r="M19" s="326">
        <v>1</v>
      </c>
      <c r="O19" s="328" t="s">
        <v>105</v>
      </c>
      <c r="P19" s="328"/>
      <c r="Q19" s="328" t="s">
        <v>615</v>
      </c>
      <c r="R19" s="328"/>
      <c r="T19" s="338">
        <v>1</v>
      </c>
      <c r="U19" s="332">
        <v>0.5</v>
      </c>
      <c r="V19" s="333" t="s">
        <v>631</v>
      </c>
      <c r="W19" s="328" t="s">
        <v>632</v>
      </c>
      <c r="Y19" s="328"/>
      <c r="Z19" s="328"/>
      <c r="AA19" s="328"/>
      <c r="AB19" s="328"/>
      <c r="AD19" s="328"/>
      <c r="AE19" s="328"/>
      <c r="AF19" s="328"/>
      <c r="AG19" s="328"/>
    </row>
    <row r="20" spans="1:33" s="141" customFormat="1" ht="197.25" customHeight="1">
      <c r="A20" s="399"/>
      <c r="B20" s="405"/>
      <c r="C20" s="399" t="s">
        <v>120</v>
      </c>
      <c r="D20" s="399" t="s">
        <v>633</v>
      </c>
      <c r="E20" s="320" t="s">
        <v>634</v>
      </c>
      <c r="F20" s="342" t="s">
        <v>635</v>
      </c>
      <c r="G20" s="370" t="s">
        <v>636</v>
      </c>
      <c r="H20" s="370"/>
      <c r="I20" s="323">
        <v>1</v>
      </c>
      <c r="J20" s="326"/>
      <c r="K20" s="326">
        <v>1</v>
      </c>
      <c r="L20" s="326"/>
      <c r="M20" s="326"/>
      <c r="O20" s="371">
        <v>1</v>
      </c>
      <c r="P20" s="329">
        <v>0.9</v>
      </c>
      <c r="Q20" s="372" t="s">
        <v>637</v>
      </c>
      <c r="R20" s="45" t="s">
        <v>638</v>
      </c>
      <c r="T20" s="338">
        <v>1</v>
      </c>
      <c r="U20" s="332">
        <v>0.1</v>
      </c>
      <c r="V20" s="364" t="s">
        <v>639</v>
      </c>
      <c r="W20" s="45" t="s">
        <v>640</v>
      </c>
      <c r="Y20" s="328"/>
      <c r="Z20" s="328"/>
      <c r="AA20" s="328"/>
      <c r="AB20" s="328"/>
      <c r="AD20" s="328"/>
      <c r="AE20" s="328"/>
      <c r="AF20" s="328"/>
      <c r="AG20" s="328"/>
    </row>
    <row r="21" spans="1:33" s="141" customFormat="1" ht="173.25" customHeight="1">
      <c r="A21" s="399"/>
      <c r="B21" s="405"/>
      <c r="C21" s="399"/>
      <c r="D21" s="399"/>
      <c r="E21" s="320" t="s">
        <v>641</v>
      </c>
      <c r="F21" s="342" t="s">
        <v>642</v>
      </c>
      <c r="G21" s="370" t="s">
        <v>643</v>
      </c>
      <c r="H21" s="370"/>
      <c r="I21" s="323">
        <v>1</v>
      </c>
      <c r="J21" s="326"/>
      <c r="K21" s="326"/>
      <c r="L21" s="326">
        <v>1</v>
      </c>
      <c r="M21" s="326"/>
      <c r="O21" s="373"/>
      <c r="P21" s="329">
        <v>0.1</v>
      </c>
      <c r="Q21" s="372" t="s">
        <v>644</v>
      </c>
      <c r="R21" s="328"/>
      <c r="T21" s="338"/>
      <c r="U21" s="332">
        <v>0.9</v>
      </c>
      <c r="V21" s="364" t="s">
        <v>645</v>
      </c>
      <c r="W21" s="45" t="s">
        <v>646</v>
      </c>
      <c r="Y21" s="328"/>
      <c r="Z21" s="328"/>
      <c r="AA21" s="328"/>
      <c r="AB21" s="328"/>
      <c r="AD21" s="356"/>
      <c r="AE21" s="356"/>
      <c r="AF21" s="356"/>
      <c r="AG21" s="356"/>
    </row>
    <row r="22" spans="1:33" s="141" customFormat="1" ht="86.25" customHeight="1">
      <c r="A22" s="399"/>
      <c r="B22" s="405"/>
      <c r="C22" s="399"/>
      <c r="D22" s="399"/>
      <c r="E22" s="320" t="s">
        <v>647</v>
      </c>
      <c r="F22" s="342" t="s">
        <v>648</v>
      </c>
      <c r="G22" s="370" t="s">
        <v>649</v>
      </c>
      <c r="H22" s="370"/>
      <c r="I22" s="374">
        <v>1</v>
      </c>
      <c r="J22" s="374">
        <v>1</v>
      </c>
      <c r="K22" s="374">
        <v>1</v>
      </c>
      <c r="L22" s="374">
        <v>1</v>
      </c>
      <c r="M22" s="374">
        <v>1</v>
      </c>
      <c r="O22" s="375">
        <v>1</v>
      </c>
      <c r="P22" s="375">
        <v>1</v>
      </c>
      <c r="Q22" s="372" t="s">
        <v>650</v>
      </c>
      <c r="R22" s="376" t="s">
        <v>651</v>
      </c>
      <c r="T22" s="338"/>
      <c r="U22" s="332">
        <v>1</v>
      </c>
      <c r="V22" s="364" t="s">
        <v>652</v>
      </c>
      <c r="W22" s="328" t="s">
        <v>653</v>
      </c>
      <c r="Y22" s="328"/>
      <c r="Z22" s="328"/>
      <c r="AA22" s="328"/>
      <c r="AB22" s="328"/>
      <c r="AD22" s="328"/>
      <c r="AE22" s="328"/>
      <c r="AF22" s="328"/>
      <c r="AG22" s="328"/>
    </row>
    <row r="23" spans="1:33" s="141" customFormat="1" ht="69" customHeight="1">
      <c r="A23" s="399"/>
      <c r="B23" s="405"/>
      <c r="C23" s="400"/>
      <c r="D23" s="400"/>
      <c r="E23" s="320" t="s">
        <v>654</v>
      </c>
      <c r="F23" s="377" t="s">
        <v>655</v>
      </c>
      <c r="G23" s="370" t="s">
        <v>649</v>
      </c>
      <c r="H23" s="370"/>
      <c r="I23" s="374">
        <v>1</v>
      </c>
      <c r="J23" s="374">
        <v>1</v>
      </c>
      <c r="K23" s="374">
        <v>1</v>
      </c>
      <c r="L23" s="374">
        <v>1</v>
      </c>
      <c r="M23" s="374">
        <v>1</v>
      </c>
      <c r="O23" s="329">
        <v>1</v>
      </c>
      <c r="P23" s="329">
        <v>1</v>
      </c>
      <c r="Q23" s="372" t="s">
        <v>656</v>
      </c>
      <c r="R23" s="376" t="s">
        <v>657</v>
      </c>
      <c r="T23" s="338"/>
      <c r="U23" s="332">
        <v>1</v>
      </c>
      <c r="V23" s="364" t="s">
        <v>658</v>
      </c>
      <c r="W23" s="376" t="s">
        <v>659</v>
      </c>
      <c r="Y23" s="328"/>
      <c r="Z23" s="328"/>
      <c r="AA23" s="328"/>
      <c r="AB23" s="328"/>
      <c r="AD23" s="328"/>
      <c r="AE23" s="328"/>
      <c r="AF23" s="328"/>
      <c r="AG23" s="328"/>
    </row>
    <row r="24" spans="1:33" s="139" customFormat="1" ht="51.75" customHeight="1">
      <c r="A24" s="403" t="s">
        <v>660</v>
      </c>
      <c r="B24" s="403" t="s">
        <v>99</v>
      </c>
      <c r="C24" s="399" t="s">
        <v>120</v>
      </c>
      <c r="D24" s="399" t="s">
        <v>660</v>
      </c>
      <c r="E24" s="320" t="s">
        <v>661</v>
      </c>
      <c r="F24" s="378" t="s">
        <v>662</v>
      </c>
      <c r="G24" s="379" t="s">
        <v>601</v>
      </c>
      <c r="H24" s="370"/>
      <c r="I24" s="374">
        <v>1</v>
      </c>
      <c r="J24" s="374"/>
      <c r="K24" s="374"/>
      <c r="L24" s="374">
        <v>1</v>
      </c>
      <c r="M24" s="374"/>
      <c r="O24" s="352">
        <v>1</v>
      </c>
      <c r="P24" s="352">
        <v>1</v>
      </c>
      <c r="Q24" s="326" t="s">
        <v>663</v>
      </c>
      <c r="R24" s="337" t="s">
        <v>595</v>
      </c>
      <c r="T24" s="338"/>
      <c r="U24" s="380">
        <v>1</v>
      </c>
      <c r="V24" s="325" t="s">
        <v>664</v>
      </c>
      <c r="W24" s="326" t="s">
        <v>105</v>
      </c>
      <c r="Y24" s="326"/>
      <c r="Z24" s="326"/>
      <c r="AA24" s="326"/>
      <c r="AB24" s="326"/>
      <c r="AD24" s="326"/>
      <c r="AE24" s="326"/>
      <c r="AF24" s="326"/>
      <c r="AG24" s="326"/>
    </row>
    <row r="25" spans="1:33" s="139" customFormat="1" ht="158.25" customHeight="1">
      <c r="A25" s="399"/>
      <c r="B25" s="399"/>
      <c r="C25" s="399"/>
      <c r="D25" s="399"/>
      <c r="E25" s="320" t="s">
        <v>665</v>
      </c>
      <c r="F25" s="381" t="s">
        <v>568</v>
      </c>
      <c r="G25" s="370" t="s">
        <v>556</v>
      </c>
      <c r="H25" s="370"/>
      <c r="I25" s="374">
        <v>1</v>
      </c>
      <c r="J25" s="374">
        <v>1</v>
      </c>
      <c r="K25" s="374">
        <v>1</v>
      </c>
      <c r="L25" s="374">
        <v>1</v>
      </c>
      <c r="M25" s="374">
        <v>1</v>
      </c>
      <c r="O25" s="373"/>
      <c r="P25" s="326"/>
      <c r="Q25" s="382" t="s">
        <v>666</v>
      </c>
      <c r="R25" s="383" t="s">
        <v>667</v>
      </c>
      <c r="T25" s="495"/>
      <c r="U25" s="498">
        <v>1</v>
      </c>
      <c r="V25" s="496" t="s">
        <v>678</v>
      </c>
      <c r="W25" s="499" t="s">
        <v>679</v>
      </c>
      <c r="Y25" s="326"/>
      <c r="Z25" s="326"/>
      <c r="AA25" s="326"/>
      <c r="AB25" s="326"/>
      <c r="AD25" s="326"/>
      <c r="AE25" s="326"/>
      <c r="AF25" s="326"/>
      <c r="AG25" s="326"/>
    </row>
    <row r="26" spans="1:33" s="139" customFormat="1" ht="190.5" customHeight="1">
      <c r="A26" s="404"/>
      <c r="B26" s="404"/>
      <c r="C26" s="404"/>
      <c r="D26" s="404"/>
      <c r="E26" s="320" t="s">
        <v>668</v>
      </c>
      <c r="F26" s="354" t="s">
        <v>568</v>
      </c>
      <c r="G26" s="370" t="s">
        <v>556</v>
      </c>
      <c r="H26" s="370"/>
      <c r="I26" s="374">
        <v>1</v>
      </c>
      <c r="J26" s="374">
        <v>1</v>
      </c>
      <c r="K26" s="374">
        <v>1</v>
      </c>
      <c r="L26" s="374">
        <v>1</v>
      </c>
      <c r="M26" s="374">
        <v>1</v>
      </c>
      <c r="O26" s="373"/>
      <c r="P26" s="384"/>
      <c r="Q26" s="385" t="s">
        <v>669</v>
      </c>
      <c r="R26" s="386" t="s">
        <v>670</v>
      </c>
      <c r="T26" s="495"/>
      <c r="U26" s="498">
        <v>1</v>
      </c>
      <c r="V26" s="496" t="s">
        <v>680</v>
      </c>
      <c r="W26" s="497" t="s">
        <v>681</v>
      </c>
      <c r="Y26" s="326"/>
      <c r="Z26" s="326"/>
      <c r="AA26" s="326"/>
      <c r="AB26" s="326"/>
      <c r="AD26" s="326"/>
      <c r="AE26" s="326"/>
      <c r="AF26" s="326"/>
      <c r="AG26" s="326"/>
    </row>
    <row r="27" spans="1:33" s="2" customFormat="1" ht="15.75"/>
    <row r="28" spans="1:33">
      <c r="O28" s="1" t="s">
        <v>671</v>
      </c>
      <c r="P28" s="259">
        <v>0.74</v>
      </c>
      <c r="T28" s="1" t="s">
        <v>671</v>
      </c>
      <c r="U28" s="259">
        <v>0.77</v>
      </c>
    </row>
  </sheetData>
  <protectedRanges>
    <protectedRange sqref="I3:M26" name="Rango1"/>
  </protectedRanges>
  <mergeCells count="24">
    <mergeCell ref="C18:C19"/>
    <mergeCell ref="D18:D19"/>
    <mergeCell ref="C20:C23"/>
    <mergeCell ref="D20:D23"/>
    <mergeCell ref="A24:A26"/>
    <mergeCell ref="B24:B26"/>
    <mergeCell ref="C24:C26"/>
    <mergeCell ref="D24:D26"/>
    <mergeCell ref="A3:A23"/>
    <mergeCell ref="B3:B23"/>
    <mergeCell ref="C3:C7"/>
    <mergeCell ref="D3:D7"/>
    <mergeCell ref="C8:C10"/>
    <mergeCell ref="D8:D10"/>
    <mergeCell ref="C11:C13"/>
    <mergeCell ref="D11:D13"/>
    <mergeCell ref="T1:W1"/>
    <mergeCell ref="Y1:AB1"/>
    <mergeCell ref="AD1:AG1"/>
    <mergeCell ref="C14:C17"/>
    <mergeCell ref="D14:D17"/>
    <mergeCell ref="A1:F1"/>
    <mergeCell ref="G1:M1"/>
    <mergeCell ref="O1:R1"/>
  </mergeCells>
  <hyperlinks>
    <hyperlink ref="R5" r:id="rId1" xr:uid="{6FCCC467-97D5-4819-919E-9CAFFCE3F51E}"/>
    <hyperlink ref="R11" r:id="rId2" xr:uid="{CD6BAAFB-1B5F-4A24-8FEC-74DD359B8D8E}"/>
    <hyperlink ref="R14" r:id="rId3" xr:uid="{414FC6A4-A6BA-4862-BB21-FA443F65F565}"/>
    <hyperlink ref="R22" r:id="rId4" display="https://mapainversiones.dnp.gov.co/Home/FichaProyectosMenuAllUsers?Bpin=202300000000311" xr:uid="{8E986CFA-00EB-44E4-A1A2-80744DD27796}"/>
    <hyperlink ref="R23" r:id="rId5" display="https://mapainversiones.dnp.gov.co/Home/FichaProyectosMenuAllUsers?Bpin=202300000000311" xr:uid="{73AC7CE7-EB37-4CB5-854E-DB4E039DBF37}"/>
    <hyperlink ref="R7" r:id="rId6" xr:uid="{27BF380F-B80D-483A-A694-262507330B72}"/>
    <hyperlink ref="R25" r:id="rId7" display="FORTALECIMIENTO INSTITUCIONAL 2025" xr:uid="{53C350F7-8828-47F8-AB00-BE04C2CD0BF9}"/>
    <hyperlink ref="R26" r:id="rId8" xr:uid="{1A2A7F43-BF8A-447B-A117-3258DD2A892A}"/>
    <hyperlink ref="R3" r:id="rId9" xr:uid="{D03F5993-E4E1-4A10-A482-BDCC9CC55651}"/>
    <hyperlink ref="R12" r:id="rId10" xr:uid="{0DD3E0A3-CE5F-483C-B637-54D898E0344D}"/>
    <hyperlink ref="W3" r:id="rId11" xr:uid="{4C2F6D39-77C8-4293-BC3C-56A8F5D07FA2}"/>
    <hyperlink ref="W5" r:id="rId12" xr:uid="{8FB1829E-A0FD-4AE2-AA89-8366E9D335A5}"/>
    <hyperlink ref="W20" r:id="rId13" display="https://ipsegovco-my.sharepoint.com/:p:/g/personal/donaldoortiz_ipse_gov_co/EWDQZb2jShpKpfCMeRIGF1AB_5PvMNBTeGmknAhtnga1uw?CID=26e4742b-2b5b-1b9f-e462-73e95190bd1d" xr:uid="{4126E075-813F-4FA9-B997-359A7E62E3D1}"/>
    <hyperlink ref="R20" r:id="rId14" display="https://ipsegovco-my.sharepoint.com/personal/planeacion_ipse_gov_co/_layouts/15/onedrive.aspx?id=%2Fpersonal%2Fplaneacion%5Fipse%5Fgov%5Fco%2FDocuments%2FPLANEACI%C3%93N%20INSTITUCIONAL%202025%2F2025%20PLANES%20DE%20ACCI%C3%93N%20AREAS%2F2025%20PLANEACI%C3%93N%20INSTITUCIONAL%2FSEGUNDO%20TRIMESTRE%2FAnteproyecto%20de%20Presupuesto%202026&amp;ct=1753134176981&amp;or=OWA%2DNT%2DMail&amp;ga=1" xr:uid="{63DD7081-0468-4023-996E-DB31BB499BAC}"/>
    <hyperlink ref="W21" r:id="rId15" display="https://ipsegovco-my.sharepoint.com/personal/planeacion_ipse_gov_co/_layouts/15/onedrive.aspx?id=%2Fpersonal%2Fplaneacion%5Fipse%5Fgov%5Fco%2FDocuments%2FPLANEACI%C3%93N%20INSTITUCIONAL%202025%2F2025%20PLANES%20DE%20ACCI%C3%93N%20AREAS%2F2025%20PLANEACI%C3%93N%20INSTITUCIONAL%2FSEGUNDO%20TRIMESTRE%2FMGMP%202026%2D2029&amp;ct=1753134176981&amp;or=OWA%2DNT%2DMail&amp;ga=1" xr:uid="{5F5944DA-C9CE-4329-9EC4-0D46863805E4}"/>
    <hyperlink ref="W23" r:id="rId16" display="https://mapainversiones.dnp.gov.co/Home/FichaProyectosMenuAllUsers?Bpin=202300000000311" xr:uid="{A5BC62C2-3DDD-4CE7-B87F-8D982F2717E0}"/>
    <hyperlink ref="W13" r:id="rId17" display="https://ipsegovco-my.sharepoint.com/personal/planeacion_ipse_gov_co/_layouts/15/onedrive.aspx?id=%2Fpersonal%2Fplaneacion%5Fipse%5Fgov%5Fco%2FDocuments%2FPLANEACI%C3%93N%20INSTITUCIONAL%202025%2F2025%20PLANES%20DE%20ACCI%C3%93N%20AREAS%2F2025%20PLANEACI%C3%93N%20INSTITUCIONAL%2FSEGUNDO%20TRIMESTRE%2FSIRECI&amp;ct=1753134176981&amp;or=OWA%2DNT%2DMail&amp;ga=1" xr:uid="{C4D5C991-9C1B-4506-88C3-A8DF931CF911}"/>
    <hyperlink ref="W11" r:id="rId18" xr:uid="{653074A4-CE4C-4C7B-A77A-12771710A72F}"/>
    <hyperlink ref="W4" r:id="rId19" xr:uid="{9B0EE8BE-D9CE-4962-A8FF-4470A7CA5FDE}"/>
    <hyperlink ref="W16" r:id="rId20" xr:uid="{272B3244-D313-4321-B8A1-0FB334873CEB}"/>
    <hyperlink ref="W17" r:id="rId21" display="https://ipsegovco-my.sharepoint.com/personal/planeacion_ipse_gov_co/_layouts/15/onedrive.aspx?id=%2Fpersonal%2Fplaneacion%5Fipse%5Fgov%5Fco%2FDocuments%2FPLANEACIÓN%20INSTITUCIONAL%202025%2F2025%20PLANES%20DE%20ACCIÓN%20AREAS%2F2025%20PLANEACIÓN%20INSTITUCIONAL%2FSEGUNDO%20TRIMESTRE%2FPrograma%20de%20Transparecia%20y%20Ética%20Publica%20%2D%20PTEP&amp;ct=1753722241683&amp;or=OWA%2DNT%2DMail&amp;ga=1" xr:uid="{BB62CCE7-3023-4500-93BC-4FDF45F7725B}"/>
    <hyperlink ref="W15" r:id="rId22" xr:uid="{FF5A89FF-418E-47E7-BDBF-ED77D98DF92C}"/>
    <hyperlink ref="W25" r:id="rId23" display="FORTALECIMIENTO INSTITUCIONAL 2025" xr:uid="{8BE6CAE6-9865-4E04-8021-253333A8A9FE}"/>
    <hyperlink ref="W26" r:id="rId24" xr:uid="{941A88B9-DE0D-4E68-A879-E3E711E144B4}"/>
  </hyperlinks>
  <pageMargins left="0.7" right="0.7" top="0.75" bottom="0.75" header="0.3" footer="0.3"/>
  <pageSetup scale="10" orientation="portrait"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4AF36-D685-4086-A794-377E145AA8A8}">
  <sheetPr>
    <tabColor rgb="FFFFC000"/>
  </sheetPr>
  <dimension ref="A1:AL24"/>
  <sheetViews>
    <sheetView topLeftCell="Q1" zoomScale="70" zoomScaleNormal="70" workbookViewId="0">
      <pane ySplit="2" topLeftCell="A3" activePane="bottomLeft" state="frozen"/>
      <selection activeCell="AD1" sqref="AD1"/>
      <selection pane="bottomLeft" activeCell="W10" sqref="W3:W10"/>
    </sheetView>
  </sheetViews>
  <sheetFormatPr baseColWidth="10" defaultColWidth="12.140625" defaultRowHeight="12.75"/>
  <cols>
    <col min="1" max="1" width="47.7109375" style="1" customWidth="1"/>
    <col min="2" max="2" width="30.28515625" style="1" customWidth="1"/>
    <col min="3" max="3" width="30.85546875" style="1" customWidth="1"/>
    <col min="4" max="4" width="29.85546875" style="1" customWidth="1"/>
    <col min="5" max="5" width="62.7109375" style="1" customWidth="1"/>
    <col min="6" max="6" width="76.5703125" style="1" customWidth="1"/>
    <col min="7" max="7" width="39.28515625" style="1" customWidth="1"/>
    <col min="8" max="8" width="27.85546875" style="1" customWidth="1"/>
    <col min="9" max="10" width="50.85546875" style="1" customWidth="1"/>
    <col min="11" max="11" width="24" style="1" customWidth="1"/>
    <col min="12" max="12" width="29.28515625" style="1" customWidth="1"/>
    <col min="13" max="13" width="24.5703125" style="1" customWidth="1"/>
    <col min="14" max="14" width="26.28515625" style="1" customWidth="1"/>
    <col min="15" max="15" width="12.140625" style="1"/>
    <col min="16" max="18" width="27" style="1" customWidth="1"/>
    <col min="19" max="19" width="23" style="1" customWidth="1"/>
    <col min="20" max="20" width="25.5703125" style="1" customWidth="1"/>
    <col min="21" max="21" width="6.42578125" style="1" customWidth="1"/>
    <col min="22" max="22" width="19.28515625" style="1" customWidth="1"/>
    <col min="23" max="24" width="20.7109375" style="1" customWidth="1"/>
    <col min="25" max="25" width="21.42578125" style="1" customWidth="1"/>
    <col min="26" max="26" width="28.5703125" style="1" customWidth="1"/>
    <col min="27" max="27" width="5.28515625" style="1" customWidth="1"/>
    <col min="28" max="28" width="21.42578125" style="1" customWidth="1"/>
    <col min="29" max="30" width="19.5703125" style="1" customWidth="1"/>
    <col min="31" max="31" width="21.42578125" style="1" customWidth="1"/>
    <col min="32" max="32" width="26.28515625" style="1" customWidth="1"/>
    <col min="33" max="33" width="4.7109375" style="1" customWidth="1"/>
    <col min="34" max="34" width="20.140625" style="1" customWidth="1"/>
    <col min="35" max="36" width="22.5703125" style="1" customWidth="1"/>
    <col min="37" max="37" width="24.28515625" style="1" customWidth="1"/>
    <col min="38" max="38" width="23.42578125" style="1" customWidth="1"/>
    <col min="39" max="16384" width="12.140625" style="1"/>
  </cols>
  <sheetData>
    <row r="1" spans="1:38" ht="41.25" customHeight="1" thickBot="1">
      <c r="A1" s="412" t="s">
        <v>0</v>
      </c>
      <c r="B1" s="412"/>
      <c r="C1" s="412"/>
      <c r="D1" s="412"/>
      <c r="E1" s="412"/>
      <c r="F1" s="412"/>
      <c r="G1" s="412"/>
      <c r="H1" s="412"/>
      <c r="I1" s="413" t="s">
        <v>1</v>
      </c>
      <c r="J1" s="413"/>
      <c r="K1" s="413"/>
      <c r="L1" s="413"/>
      <c r="M1" s="413"/>
      <c r="N1" s="413"/>
      <c r="P1" s="411" t="s">
        <v>2</v>
      </c>
      <c r="Q1" s="411"/>
      <c r="R1" s="411"/>
      <c r="S1" s="411"/>
      <c r="T1" s="411"/>
      <c r="V1" s="411" t="s">
        <v>92</v>
      </c>
      <c r="W1" s="411"/>
      <c r="X1" s="411"/>
      <c r="Y1" s="411"/>
      <c r="Z1" s="411"/>
      <c r="AB1" s="411" t="s">
        <v>4</v>
      </c>
      <c r="AC1" s="411"/>
      <c r="AD1" s="411"/>
      <c r="AE1" s="411"/>
      <c r="AF1" s="411"/>
      <c r="AH1" s="411" t="s">
        <v>5</v>
      </c>
      <c r="AI1" s="411"/>
      <c r="AJ1" s="411"/>
      <c r="AK1" s="411"/>
      <c r="AL1" s="411"/>
    </row>
    <row r="2" spans="1:38" s="2" customFormat="1" ht="78.75" customHeight="1">
      <c r="A2" s="70" t="s">
        <v>6</v>
      </c>
      <c r="B2" s="70" t="s">
        <v>7</v>
      </c>
      <c r="C2" s="70" t="s">
        <v>466</v>
      </c>
      <c r="D2" s="70" t="s">
        <v>9</v>
      </c>
      <c r="E2" s="70" t="s">
        <v>467</v>
      </c>
      <c r="F2" s="70" t="s">
        <v>11</v>
      </c>
      <c r="G2" s="70" t="s">
        <v>12</v>
      </c>
      <c r="H2" s="98" t="s">
        <v>117</v>
      </c>
      <c r="I2" s="99" t="s">
        <v>13</v>
      </c>
      <c r="J2" s="175" t="s">
        <v>468</v>
      </c>
      <c r="K2" s="100" t="s">
        <v>16</v>
      </c>
      <c r="L2" s="100" t="s">
        <v>17</v>
      </c>
      <c r="M2" s="100" t="s">
        <v>18</v>
      </c>
      <c r="N2" s="100" t="s">
        <v>19</v>
      </c>
      <c r="O2" s="78"/>
      <c r="P2" s="101" t="s">
        <v>20</v>
      </c>
      <c r="Q2" s="101" t="s">
        <v>21</v>
      </c>
      <c r="R2" s="14" t="s">
        <v>22</v>
      </c>
      <c r="S2" s="102" t="s">
        <v>23</v>
      </c>
      <c r="T2" s="102" t="s">
        <v>24</v>
      </c>
      <c r="V2" s="101" t="s">
        <v>20</v>
      </c>
      <c r="W2" s="101" t="s">
        <v>21</v>
      </c>
      <c r="X2" s="14" t="s">
        <v>22</v>
      </c>
      <c r="Y2" s="102" t="s">
        <v>23</v>
      </c>
      <c r="Z2" s="102" t="s">
        <v>24</v>
      </c>
      <c r="AB2" s="101" t="s">
        <v>20</v>
      </c>
      <c r="AC2" s="101" t="s">
        <v>21</v>
      </c>
      <c r="AD2" s="14" t="s">
        <v>22</v>
      </c>
      <c r="AE2" s="102" t="s">
        <v>23</v>
      </c>
      <c r="AF2" s="102" t="s">
        <v>24</v>
      </c>
      <c r="AH2" s="101" t="s">
        <v>20</v>
      </c>
      <c r="AI2" s="101" t="s">
        <v>21</v>
      </c>
      <c r="AJ2" s="14" t="s">
        <v>22</v>
      </c>
      <c r="AK2" s="102" t="s">
        <v>23</v>
      </c>
      <c r="AL2" s="102" t="s">
        <v>24</v>
      </c>
    </row>
    <row r="3" spans="1:38" ht="111" customHeight="1">
      <c r="A3" s="407" t="s">
        <v>469</v>
      </c>
      <c r="B3" s="85" t="s">
        <v>99</v>
      </c>
      <c r="C3" s="85" t="s">
        <v>120</v>
      </c>
      <c r="D3" s="85" t="s">
        <v>148</v>
      </c>
      <c r="E3" s="281" t="s">
        <v>470</v>
      </c>
      <c r="F3" s="282" t="s">
        <v>471</v>
      </c>
      <c r="G3" s="283" t="s">
        <v>472</v>
      </c>
      <c r="H3" s="275">
        <v>1</v>
      </c>
      <c r="I3" s="123" t="s">
        <v>473</v>
      </c>
      <c r="J3" s="123" t="s">
        <v>474</v>
      </c>
      <c r="K3" s="85"/>
      <c r="L3" s="274"/>
      <c r="M3" s="275"/>
      <c r="N3" s="284">
        <v>1</v>
      </c>
      <c r="P3" s="7" t="s">
        <v>105</v>
      </c>
      <c r="Q3" s="7"/>
      <c r="R3" s="7"/>
      <c r="S3" s="7"/>
      <c r="T3" s="7"/>
      <c r="V3" s="285" t="s">
        <v>105</v>
      </c>
      <c r="W3" s="285"/>
      <c r="X3" s="285"/>
      <c r="Y3" s="285"/>
      <c r="Z3" s="285"/>
      <c r="AB3" s="7"/>
      <c r="AC3" s="7"/>
      <c r="AD3" s="7"/>
      <c r="AE3" s="7"/>
      <c r="AF3" s="7"/>
      <c r="AH3" s="7"/>
      <c r="AI3" s="7"/>
      <c r="AJ3" s="7"/>
      <c r="AK3" s="7"/>
      <c r="AL3" s="7"/>
    </row>
    <row r="4" spans="1:38" ht="54.75" customHeight="1">
      <c r="A4" s="407"/>
      <c r="B4" s="407" t="s">
        <v>99</v>
      </c>
      <c r="C4" s="406" t="s">
        <v>475</v>
      </c>
      <c r="D4" s="407" t="s">
        <v>121</v>
      </c>
      <c r="E4" s="409" t="s">
        <v>476</v>
      </c>
      <c r="F4" s="282" t="s">
        <v>477</v>
      </c>
      <c r="G4" s="286" t="s">
        <v>478</v>
      </c>
      <c r="H4" s="103">
        <v>1</v>
      </c>
      <c r="I4" s="287" t="s">
        <v>479</v>
      </c>
      <c r="J4" s="287"/>
      <c r="K4" s="103"/>
      <c r="L4" s="288"/>
      <c r="M4" s="103"/>
      <c r="N4" s="103">
        <v>1</v>
      </c>
      <c r="P4" s="7" t="s">
        <v>105</v>
      </c>
      <c r="Q4" s="7"/>
      <c r="R4" s="7"/>
      <c r="S4" s="7"/>
      <c r="T4" s="7"/>
      <c r="V4" s="7" t="s">
        <v>105</v>
      </c>
      <c r="W4" s="7"/>
      <c r="X4" s="7"/>
      <c r="Y4" s="7"/>
      <c r="Z4" s="7"/>
    </row>
    <row r="5" spans="1:38" ht="84" customHeight="1">
      <c r="A5" s="407"/>
      <c r="B5" s="407"/>
      <c r="C5" s="406"/>
      <c r="D5" s="407"/>
      <c r="E5" s="409"/>
      <c r="F5" s="282" t="s">
        <v>480</v>
      </c>
      <c r="G5" s="286" t="s">
        <v>481</v>
      </c>
      <c r="H5" s="289">
        <v>4</v>
      </c>
      <c r="I5" s="287" t="s">
        <v>479</v>
      </c>
      <c r="J5" s="287"/>
      <c r="K5" s="103">
        <v>1</v>
      </c>
      <c r="L5" s="288">
        <v>1</v>
      </c>
      <c r="M5" s="103">
        <v>1</v>
      </c>
      <c r="N5" s="103">
        <v>1</v>
      </c>
      <c r="P5" s="7">
        <v>1</v>
      </c>
      <c r="Q5" s="40">
        <v>1</v>
      </c>
      <c r="R5" s="7" t="s">
        <v>105</v>
      </c>
      <c r="S5" s="7" t="s">
        <v>482</v>
      </c>
      <c r="T5" s="45" t="s">
        <v>483</v>
      </c>
      <c r="V5" s="290">
        <v>1</v>
      </c>
      <c r="W5" s="291">
        <v>1</v>
      </c>
      <c r="X5" s="290" t="s">
        <v>105</v>
      </c>
      <c r="Y5" s="290" t="s">
        <v>484</v>
      </c>
      <c r="Z5" s="292" t="s">
        <v>483</v>
      </c>
    </row>
    <row r="6" spans="1:38" ht="78.75" customHeight="1">
      <c r="A6" s="407"/>
      <c r="B6" s="407"/>
      <c r="C6" s="406"/>
      <c r="D6" s="407"/>
      <c r="E6" s="409"/>
      <c r="F6" s="282" t="s">
        <v>485</v>
      </c>
      <c r="G6" s="286" t="s">
        <v>486</v>
      </c>
      <c r="H6" s="289">
        <v>1</v>
      </c>
      <c r="I6" s="293" t="s">
        <v>479</v>
      </c>
      <c r="J6" s="293"/>
      <c r="K6" s="103"/>
      <c r="L6" s="288"/>
      <c r="M6" s="103"/>
      <c r="N6" s="103">
        <v>1</v>
      </c>
      <c r="P6" s="7" t="s">
        <v>105</v>
      </c>
      <c r="Q6" s="7"/>
      <c r="R6" s="7"/>
      <c r="S6" s="7"/>
      <c r="T6" s="7"/>
      <c r="V6" s="7" t="s">
        <v>105</v>
      </c>
      <c r="W6" s="7"/>
      <c r="X6" s="7"/>
      <c r="Y6" s="7"/>
      <c r="Z6" s="7"/>
    </row>
    <row r="7" spans="1:38" ht="105">
      <c r="A7" s="407"/>
      <c r="B7" s="407" t="s">
        <v>99</v>
      </c>
      <c r="C7" s="406" t="s">
        <v>487</v>
      </c>
      <c r="D7" s="407" t="s">
        <v>121</v>
      </c>
      <c r="E7" s="410" t="s">
        <v>488</v>
      </c>
      <c r="F7" s="282" t="s">
        <v>489</v>
      </c>
      <c r="G7" s="294" t="s">
        <v>490</v>
      </c>
      <c r="H7" s="280">
        <v>1</v>
      </c>
      <c r="I7" s="273" t="s">
        <v>473</v>
      </c>
      <c r="J7" s="273"/>
      <c r="K7" s="103"/>
      <c r="L7" s="288">
        <v>1</v>
      </c>
      <c r="M7" s="103"/>
      <c r="N7" s="295"/>
      <c r="P7" s="7" t="s">
        <v>105</v>
      </c>
      <c r="Q7" s="7" t="s">
        <v>105</v>
      </c>
      <c r="R7" s="7" t="s">
        <v>105</v>
      </c>
      <c r="S7" s="7"/>
      <c r="T7" s="45"/>
      <c r="V7" s="296" t="s">
        <v>105</v>
      </c>
      <c r="W7" s="296"/>
      <c r="X7" s="296" t="s">
        <v>105</v>
      </c>
      <c r="Y7" s="296" t="s">
        <v>491</v>
      </c>
      <c r="Z7" s="297" t="s">
        <v>492</v>
      </c>
    </row>
    <row r="8" spans="1:38" ht="218.25" customHeight="1">
      <c r="A8" s="407"/>
      <c r="B8" s="407"/>
      <c r="C8" s="406"/>
      <c r="D8" s="407"/>
      <c r="E8" s="410"/>
      <c r="F8" s="282" t="s">
        <v>493</v>
      </c>
      <c r="G8" s="294" t="s">
        <v>494</v>
      </c>
      <c r="H8" s="298">
        <v>4</v>
      </c>
      <c r="I8" s="273" t="s">
        <v>473</v>
      </c>
      <c r="J8" s="273"/>
      <c r="K8" s="103">
        <v>1</v>
      </c>
      <c r="L8" s="288">
        <v>1</v>
      </c>
      <c r="M8" s="103">
        <v>1</v>
      </c>
      <c r="N8" s="103">
        <v>1</v>
      </c>
      <c r="P8" s="7">
        <v>0</v>
      </c>
      <c r="Q8" s="40">
        <v>0</v>
      </c>
      <c r="R8" s="7" t="s">
        <v>105</v>
      </c>
      <c r="S8" s="7" t="s">
        <v>495</v>
      </c>
      <c r="T8" s="45" t="s">
        <v>496</v>
      </c>
      <c r="V8" s="285">
        <v>2</v>
      </c>
      <c r="W8" s="299">
        <v>1</v>
      </c>
      <c r="X8" s="285" t="s">
        <v>105</v>
      </c>
      <c r="Y8" s="285" t="s">
        <v>497</v>
      </c>
      <c r="Z8" s="300" t="s">
        <v>498</v>
      </c>
    </row>
    <row r="9" spans="1:38" ht="57.75" customHeight="1">
      <c r="A9" s="407"/>
      <c r="B9" s="407" t="s">
        <v>99</v>
      </c>
      <c r="C9" s="406" t="s">
        <v>499</v>
      </c>
      <c r="D9" s="407" t="s">
        <v>121</v>
      </c>
      <c r="E9" s="408" t="s">
        <v>500</v>
      </c>
      <c r="F9" s="282" t="s">
        <v>501</v>
      </c>
      <c r="G9" s="294" t="s">
        <v>502</v>
      </c>
      <c r="H9" s="280">
        <v>2</v>
      </c>
      <c r="I9" s="273" t="s">
        <v>503</v>
      </c>
      <c r="J9" s="273"/>
      <c r="K9" s="103"/>
      <c r="L9" s="288">
        <v>1</v>
      </c>
      <c r="M9" s="103"/>
      <c r="N9" s="103">
        <v>1</v>
      </c>
      <c r="P9" s="7" t="s">
        <v>105</v>
      </c>
      <c r="Q9" s="7"/>
      <c r="R9" s="7"/>
      <c r="S9" s="7"/>
      <c r="T9" s="7"/>
      <c r="V9" s="392" t="s">
        <v>105</v>
      </c>
      <c r="W9" s="263"/>
      <c r="X9" s="390" t="s">
        <v>105</v>
      </c>
      <c r="Y9" s="7" t="s">
        <v>504</v>
      </c>
      <c r="Z9" s="7"/>
    </row>
    <row r="10" spans="1:38" ht="62.25" customHeight="1">
      <c r="A10" s="407"/>
      <c r="B10" s="407"/>
      <c r="C10" s="406"/>
      <c r="D10" s="407"/>
      <c r="E10" s="408"/>
      <c r="F10" s="282" t="s">
        <v>505</v>
      </c>
      <c r="G10" s="294" t="s">
        <v>506</v>
      </c>
      <c r="H10" s="298">
        <v>2</v>
      </c>
      <c r="I10" s="273" t="s">
        <v>507</v>
      </c>
      <c r="J10" s="273"/>
      <c r="K10" s="103"/>
      <c r="L10" s="288">
        <v>1</v>
      </c>
      <c r="M10" s="103"/>
      <c r="N10" s="103">
        <v>1</v>
      </c>
      <c r="P10" s="7" t="s">
        <v>105</v>
      </c>
      <c r="Q10" s="7"/>
      <c r="R10" s="7"/>
      <c r="S10" s="7"/>
      <c r="T10" s="7"/>
      <c r="V10" s="301">
        <v>0</v>
      </c>
      <c r="W10" s="391">
        <v>1</v>
      </c>
      <c r="X10" s="296" t="s">
        <v>105</v>
      </c>
      <c r="Y10" s="7" t="s">
        <v>508</v>
      </c>
      <c r="Z10" s="45" t="s">
        <v>509</v>
      </c>
    </row>
    <row r="24" spans="5:5">
      <c r="E24" s="154"/>
    </row>
  </sheetData>
  <autoFilter ref="A2:AL10" xr:uid="{FFC83A49-02AE-4604-B484-50F318CE2D0A}"/>
  <mergeCells count="19">
    <mergeCell ref="AH1:AL1"/>
    <mergeCell ref="A1:H1"/>
    <mergeCell ref="I1:N1"/>
    <mergeCell ref="P1:T1"/>
    <mergeCell ref="V1:Z1"/>
    <mergeCell ref="AB1:AF1"/>
    <mergeCell ref="C9:C10"/>
    <mergeCell ref="D9:D10"/>
    <mergeCell ref="E9:E10"/>
    <mergeCell ref="A3:A10"/>
    <mergeCell ref="B4:B6"/>
    <mergeCell ref="C4:C6"/>
    <mergeCell ref="D4:D6"/>
    <mergeCell ref="E4:E6"/>
    <mergeCell ref="B7:B8"/>
    <mergeCell ref="C7:C8"/>
    <mergeCell ref="D7:D8"/>
    <mergeCell ref="E7:E8"/>
    <mergeCell ref="B9:B10"/>
  </mergeCells>
  <hyperlinks>
    <hyperlink ref="T8" r:id="rId1" xr:uid="{A2E9B624-3768-4154-AB87-1D617EAD2DC7}"/>
    <hyperlink ref="T5" r:id="rId2" xr:uid="{3E07D275-C42F-4940-A9D6-03D46A5AFBE0}"/>
    <hyperlink ref="Z5" r:id="rId3" xr:uid="{950B288C-1679-40FC-AD96-5E56888FCFEE}"/>
    <hyperlink ref="Z8" r:id="rId4" xr:uid="{43ECDE1B-7AE7-43F3-9520-6B49E8166B15}"/>
    <hyperlink ref="Z7" r:id="rId5" xr:uid="{315973E6-AE1C-43DA-8ED9-65E40878101D}"/>
    <hyperlink ref="Z10" r:id="rId6" xr:uid="{115DF61F-4EB0-42C6-A413-3597F3FE0103}"/>
  </hyperlinks>
  <pageMargins left="0.7" right="0.7" top="0.75" bottom="0.75" header="0.3" footer="0.3"/>
  <pageSetup scale="1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C96B7-FF54-4AB3-AABA-D4A1A234DE76}">
  <sheetPr>
    <tabColor rgb="FFFFC000"/>
  </sheetPr>
  <dimension ref="A2:AL13"/>
  <sheetViews>
    <sheetView showGridLines="0" zoomScale="80" zoomScaleNormal="80" zoomScalePageLayoutView="60" workbookViewId="0">
      <pane ySplit="3" topLeftCell="A11" activePane="bottomLeft" state="frozen"/>
      <selection pane="bottomLeft" activeCell="A2" sqref="A2:G2"/>
    </sheetView>
  </sheetViews>
  <sheetFormatPr baseColWidth="10" defaultColWidth="12.140625" defaultRowHeight="17.25"/>
  <cols>
    <col min="1" max="1" width="47.7109375" style="1" customWidth="1"/>
    <col min="2" max="2" width="30.28515625" style="1" customWidth="1"/>
    <col min="3" max="3" width="30.85546875" style="1" customWidth="1"/>
    <col min="4" max="4" width="29.85546875" style="1" customWidth="1"/>
    <col min="5" max="5" width="40.28515625" style="1" customWidth="1"/>
    <col min="6" max="6" width="84.28515625" style="38" customWidth="1"/>
    <col min="7" max="7" width="48.85546875" style="38" customWidth="1"/>
    <col min="8" max="8" width="29.7109375" style="171" customWidth="1"/>
    <col min="9" max="9" width="29.7109375" style="172" customWidth="1"/>
    <col min="10" max="10" width="25.140625" style="171" customWidth="1"/>
    <col min="11" max="11" width="24.5703125" style="171" bestFit="1" customWidth="1"/>
    <col min="12" max="12" width="27.140625" style="171" bestFit="1" customWidth="1"/>
    <col min="13" max="13" width="25" style="171" bestFit="1" customWidth="1"/>
    <col min="14" max="14" width="25.42578125" style="171" bestFit="1" customWidth="1"/>
    <col min="15" max="15" width="14.7109375" style="1" customWidth="1"/>
    <col min="16" max="18" width="19" style="1" customWidth="1"/>
    <col min="19" max="19" width="39.140625" style="1" customWidth="1"/>
    <col min="20" max="20" width="24.85546875" style="1" customWidth="1"/>
    <col min="21" max="21" width="14.7109375" style="154" customWidth="1"/>
    <col min="22" max="23" width="18.7109375" style="1" customWidth="1"/>
    <col min="24" max="24" width="20.28515625" style="1" customWidth="1"/>
    <col min="25" max="25" width="44.28515625" style="1" customWidth="1"/>
    <col min="26" max="26" width="17.28515625" style="1" customWidth="1"/>
    <col min="27" max="27" width="8.140625" style="1" customWidth="1"/>
    <col min="28" max="30" width="17.5703125" style="1" customWidth="1"/>
    <col min="31" max="31" width="23.28515625" style="1" customWidth="1"/>
    <col min="32" max="32" width="18.28515625" style="1" customWidth="1"/>
    <col min="33" max="33" width="13" style="1" customWidth="1"/>
    <col min="34" max="36" width="22.7109375" style="1" customWidth="1"/>
    <col min="37" max="37" width="33" style="1" customWidth="1"/>
    <col min="38" max="38" width="21.140625" style="1" customWidth="1"/>
    <col min="39" max="16384" width="12.140625" style="1"/>
  </cols>
  <sheetData>
    <row r="2" spans="1:38" s="141" customFormat="1" ht="41.25" customHeight="1" thickBot="1">
      <c r="A2" s="420" t="s">
        <v>0</v>
      </c>
      <c r="B2" s="420"/>
      <c r="C2" s="420"/>
      <c r="D2" s="420"/>
      <c r="E2" s="420"/>
      <c r="F2" s="420"/>
      <c r="G2" s="420"/>
      <c r="H2" s="421" t="s">
        <v>142</v>
      </c>
      <c r="I2" s="421"/>
      <c r="J2" s="421"/>
      <c r="K2" s="421"/>
      <c r="L2" s="421"/>
      <c r="M2" s="421"/>
      <c r="N2" s="421"/>
      <c r="O2" s="139"/>
      <c r="P2" s="419" t="s">
        <v>169</v>
      </c>
      <c r="Q2" s="419"/>
      <c r="R2" s="419"/>
      <c r="S2" s="419"/>
      <c r="T2" s="419"/>
      <c r="U2" s="140"/>
      <c r="V2" s="419" t="s">
        <v>170</v>
      </c>
      <c r="W2" s="419"/>
      <c r="X2" s="419"/>
      <c r="Y2" s="419"/>
      <c r="Z2" s="419"/>
      <c r="AB2" s="419" t="s">
        <v>171</v>
      </c>
      <c r="AC2" s="419"/>
      <c r="AD2" s="419"/>
      <c r="AE2" s="419"/>
      <c r="AF2" s="419"/>
      <c r="AH2" s="419" t="s">
        <v>172</v>
      </c>
      <c r="AI2" s="419"/>
      <c r="AJ2" s="419"/>
      <c r="AK2" s="419"/>
      <c r="AL2" s="419"/>
    </row>
    <row r="3" spans="1:38" s="2" customFormat="1" ht="108" customHeight="1">
      <c r="A3" s="142" t="s">
        <v>6</v>
      </c>
      <c r="B3" s="142" t="s">
        <v>7</v>
      </c>
      <c r="C3" s="142" t="s">
        <v>116</v>
      </c>
      <c r="D3" s="142" t="s">
        <v>9</v>
      </c>
      <c r="E3" s="142" t="s">
        <v>10</v>
      </c>
      <c r="F3" s="142" t="s">
        <v>11</v>
      </c>
      <c r="G3" s="143" t="s">
        <v>12</v>
      </c>
      <c r="H3" s="144" t="s">
        <v>13</v>
      </c>
      <c r="I3" s="13" t="s">
        <v>14</v>
      </c>
      <c r="J3" s="145" t="s">
        <v>15</v>
      </c>
      <c r="K3" s="146" t="s">
        <v>16</v>
      </c>
      <c r="L3" s="146" t="s">
        <v>17</v>
      </c>
      <c r="M3" s="146" t="s">
        <v>18</v>
      </c>
      <c r="N3" s="146" t="s">
        <v>19</v>
      </c>
      <c r="O3" s="1"/>
      <c r="P3" s="14" t="s">
        <v>173</v>
      </c>
      <c r="Q3" s="14" t="s">
        <v>21</v>
      </c>
      <c r="R3" s="14" t="s">
        <v>22</v>
      </c>
      <c r="S3" s="147" t="s">
        <v>23</v>
      </c>
      <c r="T3" s="14" t="s">
        <v>24</v>
      </c>
      <c r="U3" s="148"/>
      <c r="V3" s="14" t="s">
        <v>174</v>
      </c>
      <c r="W3" s="14" t="s">
        <v>21</v>
      </c>
      <c r="X3" s="14" t="s">
        <v>22</v>
      </c>
      <c r="Y3" s="147" t="s">
        <v>23</v>
      </c>
      <c r="Z3" s="14" t="s">
        <v>24</v>
      </c>
      <c r="AB3" s="14" t="s">
        <v>174</v>
      </c>
      <c r="AC3" s="14" t="s">
        <v>21</v>
      </c>
      <c r="AD3" s="14" t="s">
        <v>22</v>
      </c>
      <c r="AE3" s="147" t="s">
        <v>23</v>
      </c>
      <c r="AF3" s="14" t="s">
        <v>24</v>
      </c>
      <c r="AH3" s="14" t="s">
        <v>174</v>
      </c>
      <c r="AI3" s="14" t="s">
        <v>21</v>
      </c>
      <c r="AJ3" s="14" t="s">
        <v>22</v>
      </c>
      <c r="AK3" s="147" t="s">
        <v>23</v>
      </c>
      <c r="AL3" s="14" t="s">
        <v>24</v>
      </c>
    </row>
    <row r="4" spans="1:38" ht="190.5" customHeight="1">
      <c r="A4" s="415" t="s">
        <v>175</v>
      </c>
      <c r="B4" s="417" t="s">
        <v>26</v>
      </c>
      <c r="C4" s="415" t="s">
        <v>176</v>
      </c>
      <c r="D4" s="415" t="s">
        <v>177</v>
      </c>
      <c r="E4" s="415" t="s">
        <v>178</v>
      </c>
      <c r="F4" s="149" t="s">
        <v>179</v>
      </c>
      <c r="G4" s="149" t="s">
        <v>180</v>
      </c>
      <c r="H4" s="150" t="s">
        <v>181</v>
      </c>
      <c r="I4" s="151">
        <v>50868801382</v>
      </c>
      <c r="J4" s="150">
        <v>1390</v>
      </c>
      <c r="K4" s="152">
        <v>0</v>
      </c>
      <c r="L4" s="152">
        <v>200</v>
      </c>
      <c r="M4" s="153">
        <v>400</v>
      </c>
      <c r="N4" s="152">
        <v>790</v>
      </c>
      <c r="P4" s="7">
        <v>0</v>
      </c>
      <c r="Q4" s="387">
        <v>0</v>
      </c>
      <c r="R4" s="7">
        <v>0</v>
      </c>
      <c r="S4" s="7" t="s">
        <v>182</v>
      </c>
      <c r="T4" s="7" t="s">
        <v>183</v>
      </c>
      <c r="V4" s="7">
        <v>0</v>
      </c>
      <c r="W4" s="387">
        <v>0</v>
      </c>
      <c r="X4" s="7">
        <v>0</v>
      </c>
      <c r="Y4" s="7" t="s">
        <v>184</v>
      </c>
      <c r="Z4" s="45" t="s">
        <v>185</v>
      </c>
      <c r="AB4" s="7"/>
      <c r="AC4" s="7"/>
      <c r="AD4" s="7"/>
      <c r="AE4" s="7"/>
      <c r="AF4" s="7"/>
      <c r="AH4" s="7"/>
      <c r="AI4" s="7"/>
      <c r="AJ4" s="7"/>
      <c r="AK4" s="7"/>
      <c r="AL4" s="7"/>
    </row>
    <row r="5" spans="1:38" ht="119.25" customHeight="1">
      <c r="A5" s="415"/>
      <c r="B5" s="418"/>
      <c r="C5" s="417"/>
      <c r="D5" s="417"/>
      <c r="E5" s="417"/>
      <c r="F5" s="149" t="s">
        <v>186</v>
      </c>
      <c r="G5" s="149" t="s">
        <v>187</v>
      </c>
      <c r="H5" s="150" t="s">
        <v>188</v>
      </c>
      <c r="I5" s="151">
        <v>42761773457</v>
      </c>
      <c r="J5" s="155">
        <v>3</v>
      </c>
      <c r="K5" s="156">
        <v>0</v>
      </c>
      <c r="L5" s="157">
        <v>0</v>
      </c>
      <c r="M5" s="157">
        <v>1</v>
      </c>
      <c r="N5" s="157">
        <v>2</v>
      </c>
      <c r="P5" s="7">
        <v>0</v>
      </c>
      <c r="Q5" s="387">
        <v>0</v>
      </c>
      <c r="R5" s="7">
        <v>0</v>
      </c>
      <c r="S5" s="7" t="s">
        <v>189</v>
      </c>
      <c r="T5" s="7" t="s">
        <v>190</v>
      </c>
      <c r="V5" s="7">
        <v>0</v>
      </c>
      <c r="W5" s="387">
        <v>0</v>
      </c>
      <c r="X5" s="7">
        <v>0</v>
      </c>
      <c r="Y5" s="7" t="s">
        <v>191</v>
      </c>
      <c r="Z5" s="45" t="s">
        <v>192</v>
      </c>
      <c r="AB5" s="7"/>
      <c r="AC5" s="7"/>
      <c r="AD5" s="7"/>
      <c r="AE5" s="7"/>
      <c r="AF5" s="7"/>
      <c r="AH5" s="7"/>
      <c r="AI5" s="7"/>
      <c r="AJ5" s="7"/>
      <c r="AK5" s="7"/>
      <c r="AL5" s="7"/>
    </row>
    <row r="6" spans="1:38" s="160" customFormat="1" ht="152.25" customHeight="1">
      <c r="A6" s="416"/>
      <c r="B6" s="417" t="s">
        <v>26</v>
      </c>
      <c r="C6" s="408" t="s">
        <v>176</v>
      </c>
      <c r="D6" s="408" t="s">
        <v>177</v>
      </c>
      <c r="E6" s="408" t="s">
        <v>193</v>
      </c>
      <c r="F6" s="158" t="s">
        <v>194</v>
      </c>
      <c r="G6" s="149" t="s">
        <v>180</v>
      </c>
      <c r="H6" s="150" t="s">
        <v>188</v>
      </c>
      <c r="I6" s="151">
        <v>18419466028</v>
      </c>
      <c r="J6" s="150">
        <v>2</v>
      </c>
      <c r="K6" s="159">
        <v>0</v>
      </c>
      <c r="L6" s="156">
        <v>0</v>
      </c>
      <c r="M6" s="156">
        <v>1</v>
      </c>
      <c r="N6" s="156">
        <v>1</v>
      </c>
      <c r="P6" s="7">
        <v>0</v>
      </c>
      <c r="Q6" s="387">
        <v>0</v>
      </c>
      <c r="R6" s="7">
        <v>0</v>
      </c>
      <c r="S6" s="7" t="s">
        <v>195</v>
      </c>
      <c r="T6" s="7" t="s">
        <v>196</v>
      </c>
      <c r="U6" s="154"/>
      <c r="V6" s="7">
        <v>0</v>
      </c>
      <c r="W6" s="387">
        <v>0</v>
      </c>
      <c r="X6" s="7">
        <v>0</v>
      </c>
      <c r="Y6" s="7" t="s">
        <v>197</v>
      </c>
      <c r="Z6" s="45" t="s">
        <v>198</v>
      </c>
      <c r="AB6" s="161"/>
      <c r="AC6" s="161"/>
      <c r="AD6" s="161"/>
      <c r="AE6" s="161"/>
      <c r="AF6" s="161"/>
      <c r="AH6" s="161"/>
      <c r="AI6" s="161"/>
      <c r="AJ6" s="161"/>
      <c r="AK6" s="161"/>
      <c r="AL6" s="161"/>
    </row>
    <row r="7" spans="1:38" s="160" customFormat="1" ht="256.5" customHeight="1">
      <c r="A7" s="416"/>
      <c r="B7" s="418"/>
      <c r="C7" s="408"/>
      <c r="D7" s="408"/>
      <c r="E7" s="408"/>
      <c r="F7" s="158" t="s">
        <v>199</v>
      </c>
      <c r="G7" s="149" t="s">
        <v>200</v>
      </c>
      <c r="H7" s="150" t="s">
        <v>188</v>
      </c>
      <c r="I7" s="151">
        <v>950000000</v>
      </c>
      <c r="J7" s="150">
        <v>4</v>
      </c>
      <c r="K7" s="159">
        <v>1</v>
      </c>
      <c r="L7" s="156">
        <v>1</v>
      </c>
      <c r="M7" s="156">
        <v>1</v>
      </c>
      <c r="N7" s="156">
        <v>1</v>
      </c>
      <c r="P7" s="162">
        <v>1</v>
      </c>
      <c r="Q7" s="388">
        <v>1</v>
      </c>
      <c r="R7" s="163"/>
      <c r="S7" s="164" t="s">
        <v>201</v>
      </c>
      <c r="T7" s="163" t="s">
        <v>202</v>
      </c>
      <c r="U7" s="154"/>
      <c r="V7" s="165">
        <v>0</v>
      </c>
      <c r="W7" s="389">
        <v>0</v>
      </c>
      <c r="X7" s="166">
        <v>0</v>
      </c>
      <c r="Y7" s="164" t="s">
        <v>203</v>
      </c>
      <c r="Z7" s="163"/>
      <c r="AB7" s="161"/>
      <c r="AC7" s="161"/>
      <c r="AD7" s="161"/>
      <c r="AE7" s="161"/>
      <c r="AF7" s="161"/>
      <c r="AH7" s="161"/>
      <c r="AI7" s="161"/>
      <c r="AJ7" s="161"/>
      <c r="AK7" s="161"/>
      <c r="AL7" s="161"/>
    </row>
    <row r="8" spans="1:38" ht="237" customHeight="1">
      <c r="A8" s="416"/>
      <c r="B8" s="414" t="s">
        <v>26</v>
      </c>
      <c r="C8" s="414" t="s">
        <v>176</v>
      </c>
      <c r="D8" s="414" t="s">
        <v>177</v>
      </c>
      <c r="E8" s="414" t="s">
        <v>204</v>
      </c>
      <c r="F8" s="158" t="s">
        <v>205</v>
      </c>
      <c r="G8" s="149" t="s">
        <v>206</v>
      </c>
      <c r="H8" s="150" t="s">
        <v>188</v>
      </c>
      <c r="I8" s="151">
        <v>1103550000</v>
      </c>
      <c r="J8" s="150">
        <v>100</v>
      </c>
      <c r="K8" s="167">
        <v>0.1</v>
      </c>
      <c r="L8" s="167">
        <v>0.2</v>
      </c>
      <c r="M8" s="167">
        <v>0.3</v>
      </c>
      <c r="N8" s="167">
        <v>0.4</v>
      </c>
      <c r="P8" s="40">
        <v>0.06</v>
      </c>
      <c r="Q8" s="387">
        <v>0.06</v>
      </c>
      <c r="R8" s="7"/>
      <c r="S8" s="7" t="s">
        <v>207</v>
      </c>
      <c r="T8" s="7" t="s">
        <v>208</v>
      </c>
      <c r="V8" s="40">
        <v>0.24</v>
      </c>
      <c r="W8" s="40">
        <v>0.24</v>
      </c>
      <c r="X8" s="7"/>
      <c r="Y8" s="7" t="s">
        <v>209</v>
      </c>
      <c r="Z8" s="45" t="s">
        <v>210</v>
      </c>
      <c r="AB8" s="7"/>
      <c r="AC8" s="7"/>
      <c r="AD8" s="7"/>
      <c r="AE8" s="7"/>
      <c r="AF8" s="7"/>
      <c r="AH8" s="7"/>
      <c r="AI8" s="7"/>
      <c r="AJ8" s="7"/>
      <c r="AK8" s="7"/>
      <c r="AL8" s="7"/>
    </row>
    <row r="9" spans="1:38" ht="409.5">
      <c r="A9" s="416"/>
      <c r="B9" s="408"/>
      <c r="C9" s="408"/>
      <c r="D9" s="408"/>
      <c r="E9" s="408"/>
      <c r="F9" s="158" t="s">
        <v>211</v>
      </c>
      <c r="G9" s="149" t="s">
        <v>212</v>
      </c>
      <c r="H9" s="150" t="s">
        <v>188</v>
      </c>
      <c r="I9" s="151">
        <v>0</v>
      </c>
      <c r="J9" s="150">
        <v>68</v>
      </c>
      <c r="K9" s="150">
        <f>J9/4</f>
        <v>17</v>
      </c>
      <c r="L9" s="150">
        <v>17</v>
      </c>
      <c r="M9" s="150">
        <v>17</v>
      </c>
      <c r="N9" s="150">
        <v>17</v>
      </c>
      <c r="P9" s="129">
        <v>0.17</v>
      </c>
      <c r="Q9" s="387">
        <v>0.25</v>
      </c>
      <c r="R9" s="7">
        <v>0</v>
      </c>
      <c r="S9" s="7" t="s">
        <v>213</v>
      </c>
      <c r="T9" s="168" t="s">
        <v>214</v>
      </c>
      <c r="V9" s="40">
        <v>0.25</v>
      </c>
      <c r="W9" s="40">
        <v>0.5</v>
      </c>
      <c r="X9" s="7">
        <v>0</v>
      </c>
      <c r="Y9" s="7" t="s">
        <v>215</v>
      </c>
      <c r="Z9" s="45" t="s">
        <v>216</v>
      </c>
      <c r="AB9" s="7"/>
      <c r="AC9" s="7"/>
      <c r="AD9" s="7"/>
      <c r="AE9" s="7"/>
      <c r="AF9" s="7"/>
      <c r="AH9" s="7"/>
      <c r="AI9" s="7"/>
      <c r="AJ9" s="7"/>
      <c r="AK9" s="7"/>
      <c r="AL9" s="7"/>
    </row>
    <row r="10" spans="1:38" ht="220.5" customHeight="1">
      <c r="A10" s="416"/>
      <c r="B10" s="408"/>
      <c r="C10" s="408"/>
      <c r="D10" s="408"/>
      <c r="E10" s="408"/>
      <c r="F10" s="158" t="s">
        <v>217</v>
      </c>
      <c r="G10" s="149" t="s">
        <v>218</v>
      </c>
      <c r="H10" s="150" t="s">
        <v>188</v>
      </c>
      <c r="I10" s="151">
        <v>1891800000</v>
      </c>
      <c r="J10" s="150">
        <v>100</v>
      </c>
      <c r="K10" s="167">
        <v>0.1</v>
      </c>
      <c r="L10" s="167">
        <v>0.2</v>
      </c>
      <c r="M10" s="167">
        <v>0.3</v>
      </c>
      <c r="N10" s="167">
        <v>0.4</v>
      </c>
      <c r="P10" s="169">
        <v>0</v>
      </c>
      <c r="Q10" s="387">
        <v>0</v>
      </c>
      <c r="R10" s="7"/>
      <c r="S10" s="7" t="s">
        <v>219</v>
      </c>
      <c r="T10" s="7" t="s">
        <v>220</v>
      </c>
      <c r="V10" s="7">
        <v>0</v>
      </c>
      <c r="W10" s="40">
        <v>0</v>
      </c>
      <c r="X10" s="7"/>
      <c r="Y10" s="7" t="s">
        <v>221</v>
      </c>
      <c r="Z10" s="170" t="s">
        <v>222</v>
      </c>
      <c r="AB10" s="7"/>
      <c r="AC10" s="7"/>
      <c r="AD10" s="7"/>
      <c r="AE10" s="7"/>
      <c r="AF10" s="7"/>
      <c r="AH10" s="7"/>
      <c r="AI10" s="7"/>
      <c r="AJ10" s="7"/>
      <c r="AK10" s="7"/>
      <c r="AL10" s="7"/>
    </row>
    <row r="11" spans="1:38" ht="193.5" customHeight="1">
      <c r="A11" s="416"/>
      <c r="B11" s="408"/>
      <c r="C11" s="408"/>
      <c r="D11" s="408"/>
      <c r="E11" s="408"/>
      <c r="F11" s="158" t="s">
        <v>223</v>
      </c>
      <c r="G11" s="149" t="s">
        <v>224</v>
      </c>
      <c r="H11" s="150" t="s">
        <v>188</v>
      </c>
      <c r="I11" s="151">
        <v>463500000</v>
      </c>
      <c r="J11" s="150">
        <v>1</v>
      </c>
      <c r="K11" s="167">
        <v>0.1</v>
      </c>
      <c r="L11" s="167">
        <v>0.2</v>
      </c>
      <c r="M11" s="167">
        <v>0.3</v>
      </c>
      <c r="N11" s="167">
        <v>0.4</v>
      </c>
      <c r="P11" s="169">
        <v>0</v>
      </c>
      <c r="Q11" s="387">
        <v>0</v>
      </c>
      <c r="R11" s="7"/>
      <c r="S11" s="7" t="s">
        <v>225</v>
      </c>
      <c r="T11" s="7" t="s">
        <v>220</v>
      </c>
      <c r="V11" s="169">
        <v>0</v>
      </c>
      <c r="W11" s="40">
        <v>0</v>
      </c>
      <c r="X11" s="7"/>
      <c r="Y11" s="7" t="s">
        <v>226</v>
      </c>
      <c r="Z11" s="7" t="s">
        <v>220</v>
      </c>
      <c r="AB11" s="7"/>
      <c r="AC11" s="7"/>
      <c r="AD11" s="7"/>
      <c r="AE11" s="7"/>
      <c r="AF11" s="7"/>
      <c r="AH11" s="7"/>
      <c r="AI11" s="7"/>
      <c r="AJ11" s="7"/>
      <c r="AK11" s="7"/>
      <c r="AL11" s="7"/>
    </row>
    <row r="12" spans="1:38" ht="31.5" customHeight="1">
      <c r="V12" s="1" t="s">
        <v>671</v>
      </c>
      <c r="W12" s="259">
        <v>0.09</v>
      </c>
    </row>
    <row r="13" spans="1:38">
      <c r="P13" s="1" t="s">
        <v>671</v>
      </c>
      <c r="Q13" s="259">
        <v>0.16</v>
      </c>
    </row>
  </sheetData>
  <mergeCells count="19">
    <mergeCell ref="AH2:AL2"/>
    <mergeCell ref="A2:G2"/>
    <mergeCell ref="H2:N2"/>
    <mergeCell ref="P2:T2"/>
    <mergeCell ref="V2:Z2"/>
    <mergeCell ref="AB2:AF2"/>
    <mergeCell ref="C8:C11"/>
    <mergeCell ref="D8:D11"/>
    <mergeCell ref="E8:E11"/>
    <mergeCell ref="A4:A11"/>
    <mergeCell ref="B4:B5"/>
    <mergeCell ref="C4:C5"/>
    <mergeCell ref="D4:D5"/>
    <mergeCell ref="E4:E5"/>
    <mergeCell ref="B6:B7"/>
    <mergeCell ref="C6:C7"/>
    <mergeCell ref="D6:D7"/>
    <mergeCell ref="E6:E7"/>
    <mergeCell ref="B8:B11"/>
  </mergeCells>
  <dataValidations count="2">
    <dataValidation allowBlank="1" showInputMessage="1" showErrorMessage="1" sqref="B4:B7" xr:uid="{A373041B-E2B5-45DD-AD54-7FBFE1CBAF91}"/>
    <dataValidation type="list" allowBlank="1" showInputMessage="1" showErrorMessage="1" sqref="C4:D4 B8:D8 A4 C6:D6" xr:uid="{AED56EE7-4E1D-4530-BEF2-A9C9DD221AE5}">
      <formula1>#REF!</formula1>
    </dataValidation>
  </dataValidations>
  <hyperlinks>
    <hyperlink ref="T9" r:id="rId1" display="https://ipsegovco-my.sharepoint.com/:f:/g/personal/leonardosuarez_ipse_gov_co/Eg737XwGZ9JOuj93NWlB9hYB4oVYE2THlJjr9MgA7fqXhg?e=lE7DVb" xr:uid="{A319A01A-A8B0-437B-ABEE-D3A1642295D7}"/>
    <hyperlink ref="Z8" r:id="rId2" xr:uid="{8BB80FB0-05EB-44F9-93DC-67BC95ABDF49}"/>
    <hyperlink ref="Z9" r:id="rId3" xr:uid="{32E22663-ACFE-4925-8543-2819510DF8E0}"/>
    <hyperlink ref="Z10" r:id="rId4" xr:uid="{D091287F-A62D-4D99-ACA9-A49471EB9657}"/>
    <hyperlink ref="Z4" r:id="rId5" xr:uid="{454A6138-629B-43F5-A878-57E747B664DF}"/>
    <hyperlink ref="Z5" r:id="rId6" xr:uid="{61179EFE-B5A5-4316-82E8-176C1B7FB44E}"/>
    <hyperlink ref="Z6" r:id="rId7" xr:uid="{E0317650-C542-4069-B780-59604423C2E5}"/>
  </hyperlinks>
  <pageMargins left="6.7708333333333329E-2" right="0.7" top="0.10416666666666667" bottom="0.75" header="0.3" footer="0.3"/>
  <pageSetup scale="10" orientation="portrait"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2F6F9-55DE-4EEB-B35A-A7386491D8B7}">
  <sheetPr>
    <tabColor rgb="FFFFC000"/>
  </sheetPr>
  <dimension ref="A2:AO13"/>
  <sheetViews>
    <sheetView topLeftCell="U1" zoomScale="60" zoomScaleNormal="60" workbookViewId="0">
      <pane ySplit="3" topLeftCell="A8" activePane="bottomLeft" state="frozen"/>
      <selection pane="bottomLeft" activeCell="H8" sqref="A8:XFD10"/>
    </sheetView>
  </sheetViews>
  <sheetFormatPr baseColWidth="10" defaultColWidth="12.140625" defaultRowHeight="12.75" customHeight="1"/>
  <cols>
    <col min="1" max="1" width="3.140625" style="1" customWidth="1"/>
    <col min="2" max="2" width="47.7109375" style="1" customWidth="1"/>
    <col min="3" max="3" width="30.28515625" style="1" customWidth="1"/>
    <col min="4" max="4" width="30.85546875" style="1" customWidth="1"/>
    <col min="5" max="5" width="29.85546875" style="1" customWidth="1"/>
    <col min="6" max="6" width="62.7109375" style="1" customWidth="1"/>
    <col min="7" max="7" width="34.85546875" style="1" hidden="1" customWidth="1"/>
    <col min="8" max="8" width="58.140625" style="1" customWidth="1"/>
    <col min="9" max="9" width="22.28515625" style="1" customWidth="1"/>
    <col min="10" max="10" width="2.5703125" style="1" customWidth="1"/>
    <col min="11" max="13" width="26.85546875" style="1" customWidth="1"/>
    <col min="14" max="14" width="29" style="1" customWidth="1"/>
    <col min="15" max="15" width="33" style="1" bestFit="1" customWidth="1"/>
    <col min="16" max="16" width="40" style="1" customWidth="1"/>
    <col min="17" max="17" width="36.7109375" style="1" customWidth="1"/>
    <col min="18" max="18" width="6.140625" style="1" customWidth="1"/>
    <col min="19" max="21" width="28.28515625" style="1" customWidth="1"/>
    <col min="22" max="22" width="49.42578125" style="1" customWidth="1"/>
    <col min="23" max="23" width="20" style="1" customWidth="1"/>
    <col min="24" max="25" width="12.140625" style="1"/>
    <col min="26" max="27" width="24.28515625" style="1" customWidth="1"/>
    <col min="28" max="28" width="43" style="1" customWidth="1"/>
    <col min="29" max="29" width="32.28515625" style="1" customWidth="1"/>
    <col min="30" max="30" width="12.140625" style="1"/>
    <col min="31" max="33" width="25.42578125" style="1" customWidth="1"/>
    <col min="34" max="34" width="26.85546875" style="1" customWidth="1"/>
    <col min="35" max="36" width="12.140625" style="1"/>
    <col min="37" max="39" width="24.7109375" style="1" customWidth="1"/>
    <col min="40" max="40" width="35.42578125" style="1" customWidth="1"/>
    <col min="41" max="41" width="23.5703125" style="1" customWidth="1"/>
    <col min="42" max="16384" width="12.140625" style="1"/>
  </cols>
  <sheetData>
    <row r="2" spans="1:41" ht="63" customHeight="1" thickBot="1">
      <c r="B2" s="427" t="s">
        <v>0</v>
      </c>
      <c r="C2" s="427"/>
      <c r="D2" s="427"/>
      <c r="E2" s="427"/>
      <c r="F2" s="427"/>
      <c r="G2" s="427"/>
      <c r="H2" s="427"/>
      <c r="I2" s="427"/>
      <c r="K2" s="428" t="s">
        <v>227</v>
      </c>
      <c r="L2" s="428"/>
      <c r="M2" s="428"/>
      <c r="N2" s="428"/>
      <c r="O2" s="428"/>
      <c r="P2" s="428"/>
      <c r="Q2" s="428"/>
      <c r="S2" s="422" t="s">
        <v>228</v>
      </c>
      <c r="T2" s="422"/>
      <c r="U2" s="422"/>
      <c r="V2" s="422"/>
      <c r="W2" s="422"/>
      <c r="Y2" s="422" t="s">
        <v>229</v>
      </c>
      <c r="Z2" s="422"/>
      <c r="AA2" s="422"/>
      <c r="AB2" s="422"/>
      <c r="AC2" s="422"/>
      <c r="AE2" s="422" t="s">
        <v>230</v>
      </c>
      <c r="AF2" s="422"/>
      <c r="AG2" s="422"/>
      <c r="AH2" s="422"/>
      <c r="AI2" s="422"/>
      <c r="AK2" s="422" t="s">
        <v>231</v>
      </c>
      <c r="AL2" s="422"/>
      <c r="AM2" s="422"/>
      <c r="AN2" s="422"/>
      <c r="AO2" s="422"/>
    </row>
    <row r="3" spans="1:41" s="2" customFormat="1" ht="63">
      <c r="B3" s="173" t="s">
        <v>6</v>
      </c>
      <c r="C3" s="173" t="s">
        <v>7</v>
      </c>
      <c r="D3" s="173" t="s">
        <v>116</v>
      </c>
      <c r="E3" s="173" t="s">
        <v>9</v>
      </c>
      <c r="F3" s="173" t="s">
        <v>10</v>
      </c>
      <c r="G3" s="173" t="s">
        <v>232</v>
      </c>
      <c r="H3" s="173" t="s">
        <v>233</v>
      </c>
      <c r="I3" s="173" t="s">
        <v>12</v>
      </c>
      <c r="J3" s="123"/>
      <c r="K3" s="174" t="s">
        <v>13</v>
      </c>
      <c r="L3" s="175" t="s">
        <v>14</v>
      </c>
      <c r="M3" s="175" t="s">
        <v>234</v>
      </c>
      <c r="N3" s="176" t="s">
        <v>16</v>
      </c>
      <c r="O3" s="176" t="s">
        <v>17</v>
      </c>
      <c r="P3" s="176" t="s">
        <v>18</v>
      </c>
      <c r="Q3" s="176" t="s">
        <v>19</v>
      </c>
      <c r="R3" s="123"/>
      <c r="S3" s="177" t="s">
        <v>174</v>
      </c>
      <c r="T3" s="177" t="s">
        <v>235</v>
      </c>
      <c r="U3" s="178" t="s">
        <v>22</v>
      </c>
      <c r="V3" s="179" t="s">
        <v>23</v>
      </c>
      <c r="W3" s="177" t="s">
        <v>24</v>
      </c>
      <c r="X3" s="123"/>
      <c r="Y3" s="177" t="s">
        <v>174</v>
      </c>
      <c r="Z3" s="177" t="s">
        <v>236</v>
      </c>
      <c r="AA3" s="178" t="s">
        <v>22</v>
      </c>
      <c r="AB3" s="179" t="s">
        <v>23</v>
      </c>
      <c r="AC3" s="177" t="s">
        <v>24</v>
      </c>
      <c r="AD3" s="123"/>
      <c r="AE3" s="177" t="s">
        <v>174</v>
      </c>
      <c r="AF3" s="177" t="s">
        <v>235</v>
      </c>
      <c r="AG3" s="178" t="s">
        <v>22</v>
      </c>
      <c r="AH3" s="179" t="s">
        <v>23</v>
      </c>
      <c r="AI3" s="177" t="s">
        <v>24</v>
      </c>
      <c r="AJ3" s="123"/>
      <c r="AK3" s="177" t="s">
        <v>174</v>
      </c>
      <c r="AL3" s="177" t="s">
        <v>235</v>
      </c>
      <c r="AM3" s="178" t="s">
        <v>22</v>
      </c>
      <c r="AN3" s="179" t="s">
        <v>23</v>
      </c>
      <c r="AO3" s="177" t="s">
        <v>24</v>
      </c>
    </row>
    <row r="4" spans="1:41" ht="88.5" customHeight="1">
      <c r="A4" s="154"/>
      <c r="B4" s="423" t="s">
        <v>237</v>
      </c>
      <c r="C4" s="423" t="s">
        <v>26</v>
      </c>
      <c r="D4" s="423" t="s">
        <v>176</v>
      </c>
      <c r="E4" s="423" t="s">
        <v>177</v>
      </c>
      <c r="F4" s="425" t="s">
        <v>238</v>
      </c>
      <c r="G4" s="423" t="s">
        <v>239</v>
      </c>
      <c r="H4" s="180" t="s">
        <v>240</v>
      </c>
      <c r="I4" s="181" t="s">
        <v>241</v>
      </c>
      <c r="K4" s="7" t="s">
        <v>242</v>
      </c>
      <c r="L4" s="182" t="s">
        <v>243</v>
      </c>
      <c r="M4" s="181">
        <v>35</v>
      </c>
      <c r="N4" s="7">
        <v>5</v>
      </c>
      <c r="O4" s="7">
        <v>10</v>
      </c>
      <c r="P4" s="7">
        <v>10</v>
      </c>
      <c r="Q4" s="7">
        <v>10</v>
      </c>
      <c r="S4" s="166">
        <v>23</v>
      </c>
      <c r="T4" s="40">
        <v>1</v>
      </c>
      <c r="U4" s="7"/>
      <c r="V4" s="7" t="s">
        <v>244</v>
      </c>
      <c r="W4" s="45" t="s">
        <v>245</v>
      </c>
      <c r="Y4" s="166">
        <v>14</v>
      </c>
      <c r="Z4" s="40">
        <v>1</v>
      </c>
      <c r="AA4" s="7"/>
      <c r="AB4" s="7" t="s">
        <v>246</v>
      </c>
      <c r="AC4" s="45" t="s">
        <v>247</v>
      </c>
      <c r="AE4" s="7"/>
      <c r="AF4" s="7"/>
      <c r="AG4" s="7"/>
      <c r="AH4" s="7"/>
      <c r="AI4" s="7"/>
      <c r="AK4" s="7"/>
      <c r="AL4" s="7"/>
      <c r="AM4" s="7"/>
      <c r="AN4" s="7"/>
      <c r="AO4" s="7"/>
    </row>
    <row r="5" spans="1:41" ht="104.25" customHeight="1">
      <c r="A5" s="154"/>
      <c r="B5" s="423"/>
      <c r="C5" s="423"/>
      <c r="D5" s="423"/>
      <c r="E5" s="423"/>
      <c r="F5" s="425"/>
      <c r="G5" s="423"/>
      <c r="H5" s="180" t="s">
        <v>248</v>
      </c>
      <c r="I5" s="181" t="s">
        <v>249</v>
      </c>
      <c r="K5" s="7" t="s">
        <v>242</v>
      </c>
      <c r="L5" s="7"/>
      <c r="M5" s="183">
        <v>8500</v>
      </c>
      <c r="O5" s="7">
        <v>1190</v>
      </c>
      <c r="P5" s="7">
        <v>3570</v>
      </c>
      <c r="Q5" s="7">
        <v>3740</v>
      </c>
      <c r="S5" s="7">
        <v>3293</v>
      </c>
      <c r="T5" s="40">
        <v>1</v>
      </c>
      <c r="U5" s="7"/>
      <c r="V5" s="7" t="s">
        <v>250</v>
      </c>
      <c r="W5" s="45" t="s">
        <v>245</v>
      </c>
      <c r="Y5" s="166">
        <v>3333</v>
      </c>
      <c r="Z5" s="40">
        <v>1</v>
      </c>
      <c r="AA5" s="7"/>
      <c r="AB5" s="7" t="s">
        <v>251</v>
      </c>
      <c r="AC5" s="45" t="s">
        <v>247</v>
      </c>
      <c r="AE5" s="7"/>
      <c r="AF5" s="7"/>
      <c r="AG5" s="7"/>
      <c r="AH5" s="7"/>
      <c r="AI5" s="7"/>
      <c r="AK5" s="7"/>
      <c r="AL5" s="7"/>
      <c r="AM5" s="7"/>
      <c r="AN5" s="7"/>
      <c r="AO5" s="7"/>
    </row>
    <row r="6" spans="1:41" ht="129" customHeight="1">
      <c r="A6" s="154"/>
      <c r="B6" s="423"/>
      <c r="C6" s="423"/>
      <c r="D6" s="423"/>
      <c r="E6" s="423"/>
      <c r="F6" s="425"/>
      <c r="G6" s="423"/>
      <c r="H6" s="184" t="s">
        <v>252</v>
      </c>
      <c r="I6" s="181" t="s">
        <v>253</v>
      </c>
      <c r="K6" s="7" t="s">
        <v>254</v>
      </c>
      <c r="L6" s="7" t="s">
        <v>255</v>
      </c>
      <c r="M6" s="183">
        <v>40</v>
      </c>
      <c r="N6" s="7">
        <v>5</v>
      </c>
      <c r="O6" s="7">
        <v>10</v>
      </c>
      <c r="P6" s="7">
        <v>10</v>
      </c>
      <c r="Q6" s="7">
        <v>15</v>
      </c>
      <c r="S6" s="7">
        <v>6</v>
      </c>
      <c r="T6" s="40">
        <v>1</v>
      </c>
      <c r="U6" s="7"/>
      <c r="V6" s="7" t="s">
        <v>256</v>
      </c>
      <c r="W6" s="45" t="s">
        <v>257</v>
      </c>
      <c r="Y6" s="7">
        <v>7</v>
      </c>
      <c r="Z6" s="40">
        <f>+Y6/O6</f>
        <v>0.7</v>
      </c>
      <c r="AA6" s="7" t="s">
        <v>258</v>
      </c>
      <c r="AB6" s="7" t="s">
        <v>259</v>
      </c>
      <c r="AC6" s="45" t="s">
        <v>260</v>
      </c>
      <c r="AE6" s="7"/>
      <c r="AF6" s="7"/>
      <c r="AG6" s="7"/>
      <c r="AH6" s="7"/>
      <c r="AI6" s="7"/>
      <c r="AK6" s="7"/>
      <c r="AL6" s="7"/>
      <c r="AM6" s="7"/>
      <c r="AN6" s="7"/>
      <c r="AO6" s="7"/>
    </row>
    <row r="7" spans="1:41" ht="297" customHeight="1">
      <c r="A7" s="154"/>
      <c r="B7" s="423"/>
      <c r="C7" s="423"/>
      <c r="D7" s="423"/>
      <c r="E7" s="423"/>
      <c r="F7" s="425"/>
      <c r="G7" s="423"/>
      <c r="H7" s="184" t="s">
        <v>261</v>
      </c>
      <c r="I7" s="181" t="s">
        <v>262</v>
      </c>
      <c r="K7" s="7" t="s">
        <v>242</v>
      </c>
      <c r="L7" s="7" t="s">
        <v>263</v>
      </c>
      <c r="M7" s="183">
        <v>20</v>
      </c>
      <c r="N7" s="7">
        <v>5</v>
      </c>
      <c r="O7" s="7">
        <v>5</v>
      </c>
      <c r="P7" s="7">
        <v>5</v>
      </c>
      <c r="Q7" s="7">
        <v>5</v>
      </c>
      <c r="S7" s="7">
        <v>7</v>
      </c>
      <c r="T7" s="40">
        <v>1</v>
      </c>
      <c r="U7" s="7"/>
      <c r="V7" s="7" t="s">
        <v>264</v>
      </c>
      <c r="W7" s="45" t="s">
        <v>265</v>
      </c>
      <c r="Y7" s="7">
        <v>33</v>
      </c>
      <c r="Z7" s="40">
        <v>1</v>
      </c>
      <c r="AA7" s="7" t="s">
        <v>258</v>
      </c>
      <c r="AB7" s="185" t="s">
        <v>266</v>
      </c>
      <c r="AC7" s="45" t="s">
        <v>267</v>
      </c>
      <c r="AE7" s="7"/>
      <c r="AF7" s="7"/>
      <c r="AG7" s="7"/>
      <c r="AH7" s="7"/>
      <c r="AI7" s="7"/>
      <c r="AK7" s="7"/>
      <c r="AL7" s="7"/>
      <c r="AM7" s="7"/>
      <c r="AN7" s="7"/>
      <c r="AO7" s="7"/>
    </row>
    <row r="8" spans="1:41" ht="93" customHeight="1">
      <c r="A8" s="154"/>
      <c r="B8" s="423"/>
      <c r="C8" s="423"/>
      <c r="D8" s="423"/>
      <c r="E8" s="423"/>
      <c r="F8" s="425" t="s">
        <v>268</v>
      </c>
      <c r="G8" s="423"/>
      <c r="H8" s="180" t="s">
        <v>269</v>
      </c>
      <c r="I8" s="181" t="s">
        <v>270</v>
      </c>
      <c r="K8" s="7" t="s">
        <v>242</v>
      </c>
      <c r="L8" s="7"/>
      <c r="M8" s="183">
        <v>15</v>
      </c>
      <c r="N8" s="7">
        <v>4</v>
      </c>
      <c r="O8" s="7"/>
      <c r="P8" s="7">
        <v>11</v>
      </c>
      <c r="Q8" s="7"/>
      <c r="S8" s="7">
        <v>4</v>
      </c>
      <c r="T8" s="40">
        <v>1</v>
      </c>
      <c r="U8" s="7"/>
      <c r="V8" s="185" t="s">
        <v>271</v>
      </c>
      <c r="W8" s="186" t="s">
        <v>272</v>
      </c>
      <c r="Y8" s="7">
        <v>0</v>
      </c>
      <c r="Z8" s="7" t="s">
        <v>258</v>
      </c>
      <c r="AA8" s="7" t="s">
        <v>258</v>
      </c>
      <c r="AB8" s="7" t="s">
        <v>258</v>
      </c>
      <c r="AC8" s="7" t="s">
        <v>258</v>
      </c>
      <c r="AE8" s="7"/>
      <c r="AF8" s="7"/>
      <c r="AG8" s="7"/>
      <c r="AH8" s="7"/>
      <c r="AI8" s="7"/>
      <c r="AK8" s="7"/>
      <c r="AL8" s="7"/>
      <c r="AM8" s="7"/>
      <c r="AN8" s="7"/>
      <c r="AO8" s="7"/>
    </row>
    <row r="9" spans="1:41" ht="92.25" customHeight="1">
      <c r="A9" s="154"/>
      <c r="B9" s="423"/>
      <c r="C9" s="423"/>
      <c r="D9" s="423"/>
      <c r="E9" s="423"/>
      <c r="F9" s="425"/>
      <c r="G9" s="423"/>
      <c r="H9" s="180" t="s">
        <v>273</v>
      </c>
      <c r="I9" s="181" t="s">
        <v>274</v>
      </c>
      <c r="K9" s="7" t="s">
        <v>254</v>
      </c>
      <c r="L9" s="7"/>
      <c r="M9" s="187">
        <v>1</v>
      </c>
      <c r="N9" s="40">
        <v>1</v>
      </c>
      <c r="O9" s="40">
        <v>1</v>
      </c>
      <c r="P9" s="40">
        <v>1</v>
      </c>
      <c r="Q9" s="40">
        <v>1</v>
      </c>
      <c r="S9" s="188">
        <v>3</v>
      </c>
      <c r="T9" s="189">
        <v>1</v>
      </c>
      <c r="U9" s="7"/>
      <c r="V9" s="185" t="s">
        <v>275</v>
      </c>
      <c r="W9" s="186" t="s">
        <v>272</v>
      </c>
      <c r="Y9" s="7">
        <v>1</v>
      </c>
      <c r="Z9" s="189">
        <v>1</v>
      </c>
      <c r="AA9" s="7" t="s">
        <v>258</v>
      </c>
      <c r="AB9" s="7" t="s">
        <v>276</v>
      </c>
      <c r="AC9" s="45" t="s">
        <v>277</v>
      </c>
      <c r="AE9" s="7"/>
      <c r="AF9" s="7"/>
      <c r="AG9" s="7"/>
      <c r="AH9" s="7"/>
      <c r="AI9" s="7"/>
      <c r="AK9" s="7"/>
      <c r="AL9" s="7"/>
      <c r="AM9" s="7"/>
      <c r="AN9" s="7"/>
      <c r="AO9" s="7"/>
    </row>
    <row r="10" spans="1:41" ht="121.5" customHeight="1">
      <c r="A10" s="154"/>
      <c r="B10" s="423"/>
      <c r="C10" s="423"/>
      <c r="D10" s="423"/>
      <c r="E10" s="423"/>
      <c r="F10" s="426"/>
      <c r="G10" s="423"/>
      <c r="H10" s="180" t="s">
        <v>278</v>
      </c>
      <c r="I10" s="181" t="s">
        <v>279</v>
      </c>
      <c r="K10" s="7" t="s">
        <v>254</v>
      </c>
      <c r="L10" s="7"/>
      <c r="M10" s="183">
        <v>15</v>
      </c>
      <c r="N10" s="7">
        <v>5</v>
      </c>
      <c r="O10" s="7"/>
      <c r="P10" s="7">
        <v>11</v>
      </c>
      <c r="Q10" s="7"/>
      <c r="S10" s="7">
        <v>4</v>
      </c>
      <c r="T10" s="387">
        <f>+S10/N10</f>
        <v>0.8</v>
      </c>
      <c r="U10" s="7"/>
      <c r="V10" s="7" t="s">
        <v>280</v>
      </c>
      <c r="W10" s="45" t="s">
        <v>281</v>
      </c>
      <c r="Y10" s="7">
        <v>30</v>
      </c>
      <c r="Z10" s="189">
        <v>1</v>
      </c>
      <c r="AA10" s="7" t="s">
        <v>258</v>
      </c>
      <c r="AB10" s="7" t="s">
        <v>282</v>
      </c>
      <c r="AC10" s="45" t="s">
        <v>283</v>
      </c>
      <c r="AE10" s="7"/>
      <c r="AF10" s="7"/>
      <c r="AG10" s="7"/>
      <c r="AH10" s="7"/>
      <c r="AI10" s="7"/>
      <c r="AK10" s="7"/>
      <c r="AL10" s="7"/>
      <c r="AM10" s="7"/>
      <c r="AN10" s="7"/>
      <c r="AO10" s="7"/>
    </row>
    <row r="11" spans="1:41" s="193" customFormat="1" ht="86.25" customHeight="1">
      <c r="A11" s="190"/>
      <c r="B11" s="423"/>
      <c r="C11" s="191" t="s">
        <v>26</v>
      </c>
      <c r="D11" s="191" t="s">
        <v>27</v>
      </c>
      <c r="E11" s="429"/>
      <c r="F11" s="192" t="s">
        <v>284</v>
      </c>
      <c r="G11" s="424"/>
      <c r="H11" s="180" t="s">
        <v>285</v>
      </c>
      <c r="I11" s="181" t="s">
        <v>286</v>
      </c>
      <c r="K11" s="163" t="s">
        <v>287</v>
      </c>
      <c r="L11" s="163"/>
      <c r="M11" s="187">
        <v>1</v>
      </c>
      <c r="N11" s="163"/>
      <c r="O11" s="194">
        <v>1</v>
      </c>
      <c r="P11" s="163"/>
      <c r="Q11" s="163"/>
      <c r="S11" s="163" t="s">
        <v>105</v>
      </c>
      <c r="T11" s="163"/>
      <c r="U11" s="163"/>
      <c r="V11" s="163"/>
      <c r="W11" s="163"/>
      <c r="Y11" s="194">
        <v>0.7</v>
      </c>
      <c r="Z11" s="40">
        <v>0.7</v>
      </c>
      <c r="AA11" s="7" t="s">
        <v>258</v>
      </c>
      <c r="AB11" s="163" t="s">
        <v>288</v>
      </c>
      <c r="AC11" s="45" t="s">
        <v>289</v>
      </c>
      <c r="AE11" s="163"/>
      <c r="AF11" s="163"/>
      <c r="AG11" s="163"/>
      <c r="AH11" s="163"/>
      <c r="AI11" s="163"/>
      <c r="AK11" s="163"/>
      <c r="AL11" s="163"/>
      <c r="AM11" s="163"/>
      <c r="AN11" s="163"/>
      <c r="AO11" s="163"/>
    </row>
    <row r="13" spans="1:41" ht="12.75" customHeight="1">
      <c r="T13" s="259">
        <v>0.97</v>
      </c>
      <c r="Z13" s="259">
        <v>0.91</v>
      </c>
    </row>
  </sheetData>
  <mergeCells count="13">
    <mergeCell ref="Y2:AC2"/>
    <mergeCell ref="AE2:AI2"/>
    <mergeCell ref="AK2:AO2"/>
    <mergeCell ref="G4:G11"/>
    <mergeCell ref="F8:F10"/>
    <mergeCell ref="B2:I2"/>
    <mergeCell ref="K2:Q2"/>
    <mergeCell ref="S2:W2"/>
    <mergeCell ref="B4:B11"/>
    <mergeCell ref="C4:C10"/>
    <mergeCell ref="D4:D10"/>
    <mergeCell ref="E4:E11"/>
    <mergeCell ref="F4:F7"/>
  </mergeCells>
  <dataValidations count="1">
    <dataValidation type="list" allowBlank="1" showInputMessage="1" showErrorMessage="1" sqref="C11:D11 B4:E4" xr:uid="{3410DC64-366F-4F3C-850E-9461E902C63F}">
      <formula1>#REF!</formula1>
    </dataValidation>
  </dataValidations>
  <hyperlinks>
    <hyperlink ref="W6" r:id="rId1" xr:uid="{2DAC6AC2-6271-4C2E-AFB5-D9C06FC886ED}"/>
    <hyperlink ref="W7" r:id="rId2" xr:uid="{2D9B1097-8406-4FAA-BBE5-962A32513133}"/>
    <hyperlink ref="W10" r:id="rId3" xr:uid="{8BD72B12-392F-4309-A8A1-DBC534CDD0D2}"/>
    <hyperlink ref="AC6" r:id="rId4" xr:uid="{93889527-0733-49F3-83BC-8124C7EBCA9A}"/>
    <hyperlink ref="AC9" r:id="rId5" xr:uid="{2378DDB6-AB67-413A-8CDF-FE1894C64D52}"/>
    <hyperlink ref="AC10" r:id="rId6" xr:uid="{E315E337-A8A8-4384-ADAC-E5DBC7E9CCDD}"/>
    <hyperlink ref="AC7" r:id="rId7" xr:uid="{67640F67-DA48-458A-BD59-F453FF23FBD7}"/>
    <hyperlink ref="AC11" r:id="rId8" xr:uid="{1487B20B-A0B9-402A-883C-625B5FAF66D4}"/>
    <hyperlink ref="W4" r:id="rId9" display="https://ipsegovco-my.sharepoint.com/personal/planeacion_ipse_gov_co/_layouts/15/onedrive.aspx?id=%2Fpersonal%2Fplaneacion%5Fipse%5Fgov%5Fco%2FDocuments%2FPLANEACI%C3%93N%20INSTITUCIONAL%202025%2F2025%20PLANES%20DE%20ACCI%C3%93N%20AREAS%2F2025%20SUBDIRECCI%C3%93N%20DE%20PLANIFICACI%C3%93N%2FPrimer%20trimestre%20evidencias%2F1%2E1%20Estructuraci%C3%B3n%20de%20proyectos&amp;ct=1753216373968&amp;or=OWA%2DNT%2DMail&amp;ga=1" xr:uid="{BFFFB1DC-B2E8-494A-A30F-1E418F1DF0F4}"/>
    <hyperlink ref="AC4" r:id="rId10" display="https://ipsegovco-my.sharepoint.com/personal/planeacion_ipse_gov_co/_layouts/15/onedrive.aspx?id=%2Fpersonal%2Fplaneacion%5Fipse%5Fgov%5Fco%2FDocuments%2FPLANEACI%C3%93N%20INSTITUCIONAL%202025%2F2025%20PLANES%20DE%20ACCI%C3%93N%20AREAS%2F2025%20SUBDIRECCI%C3%93N%20DE%20PLANIFICACI%C3%93N%2FSegundo%20trimestre%20evidencias%2F1%2E1%20Estructuraci%C3%B3n%20de%20proyectos&amp;ct=1753216373968&amp;or=OWA%2DNT%2DMail&amp;ga=1" xr:uid="{F534B7C5-36AD-48D1-A5F8-0CCB11FFD249}"/>
    <hyperlink ref="W5" r:id="rId11" display="https://ipsegovco-my.sharepoint.com/personal/planeacion_ipse_gov_co/_layouts/15/onedrive.aspx?id=%2Fpersonal%2Fplaneacion%5Fipse%5Fgov%5Fco%2FDocuments%2FPLANEACI%C3%93N%20INSTITUCIONAL%202025%2F2025%20PLANES%20DE%20ACCI%C3%93N%20AREAS%2F2025%20SUBDIRECCI%C3%93N%20DE%20PLANIFICACI%C3%93N%2FPrimer%20trimestre%20evidencias%2F1%2E1%20Estructuraci%C3%B3n%20de%20proyectos&amp;ct=1753216373968&amp;or=OWA%2DNT%2DMail&amp;ga=1" xr:uid="{0B91266E-14DC-4282-BE4A-FAD2A964F51A}"/>
    <hyperlink ref="AC5" r:id="rId12" display="https://ipsegovco-my.sharepoint.com/personal/planeacion_ipse_gov_co/_layouts/15/onedrive.aspx?id=%2Fpersonal%2Fplaneacion%5Fipse%5Fgov%5Fco%2FDocuments%2FPLANEACI%C3%93N%20INSTITUCIONAL%202025%2F2025%20PLANES%20DE%20ACCI%C3%93N%20AREAS%2F2025%20SUBDIRECCI%C3%93N%20DE%20PLANIFICACI%C3%93N%2FSegundo%20trimestre%20evidencias%2F1%2E1%20Estructuraci%C3%B3n%20de%20proyectos&amp;ct=1753216373968&amp;or=OWA%2DNT%2DMail&amp;ga=1" xr:uid="{E95A6BBD-A8E4-458F-93D5-133722F0B571}"/>
  </hyperlinks>
  <pageMargins left="0.7" right="0.7" top="0.75" bottom="0.75" header="0.3" footer="0.3"/>
  <pageSetup scale="10" orientation="portrait"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220ED-CC5E-4957-9FE0-C6E57BC15C70}">
  <sheetPr>
    <tabColor rgb="FFFFC000"/>
  </sheetPr>
  <dimension ref="A1:AI12"/>
  <sheetViews>
    <sheetView topLeftCell="S1" zoomScale="70" zoomScaleNormal="70" workbookViewId="0">
      <pane ySplit="2" topLeftCell="A3" activePane="bottomLeft" state="frozen"/>
      <selection activeCell="AD1" sqref="AD1"/>
      <selection pane="bottomLeft" activeCell="W3" sqref="W3"/>
    </sheetView>
  </sheetViews>
  <sheetFormatPr baseColWidth="10" defaultColWidth="12.140625" defaultRowHeight="12.75"/>
  <cols>
    <col min="1" max="1" width="47.7109375" style="1" customWidth="1"/>
    <col min="2" max="2" width="30.28515625" style="1" customWidth="1"/>
    <col min="3" max="3" width="30.85546875" style="1" customWidth="1"/>
    <col min="4" max="4" width="29.85546875" style="1" customWidth="1"/>
    <col min="5" max="5" width="62.7109375" style="1" customWidth="1"/>
    <col min="6" max="6" width="76.5703125" style="1" customWidth="1"/>
    <col min="7" max="7" width="39.28515625" style="1" customWidth="1"/>
    <col min="8" max="8" width="27.85546875" style="1" customWidth="1"/>
    <col min="9" max="11" width="40.5703125" style="1" customWidth="1"/>
    <col min="12" max="12" width="24" style="1" customWidth="1"/>
    <col min="13" max="13" width="29.28515625" style="1" customWidth="1"/>
    <col min="14" max="14" width="24.5703125" style="1" customWidth="1"/>
    <col min="15" max="15" width="26.28515625" style="1" customWidth="1"/>
    <col min="16" max="16" width="12.140625" style="1"/>
    <col min="17" max="18" width="27" style="1" customWidth="1"/>
    <col min="19" max="19" width="23" style="1" customWidth="1"/>
    <col min="20" max="20" width="25.5703125" style="1" customWidth="1"/>
    <col min="21" max="21" width="6.42578125" style="1" customWidth="1"/>
    <col min="22" max="22" width="19.28515625" style="1" customWidth="1"/>
    <col min="23" max="23" width="20.7109375" style="1" customWidth="1"/>
    <col min="24" max="24" width="21.42578125" style="1" customWidth="1"/>
    <col min="25" max="25" width="28.5703125" style="1" customWidth="1"/>
    <col min="26" max="26" width="5.28515625" style="1" customWidth="1"/>
    <col min="27" max="27" width="21.42578125" style="1" customWidth="1"/>
    <col min="28" max="28" width="22.5703125" style="1" customWidth="1"/>
    <col min="29" max="29" width="21.42578125" style="1" customWidth="1"/>
    <col min="30" max="30" width="26.28515625" style="1" customWidth="1"/>
    <col min="31" max="31" width="4.7109375" style="1" customWidth="1"/>
    <col min="32" max="32" width="20.140625" style="1" customWidth="1"/>
    <col min="33" max="33" width="22.5703125" style="1" customWidth="1"/>
    <col min="34" max="34" width="24.28515625" style="1" customWidth="1"/>
    <col min="35" max="35" width="23.42578125" style="1" customWidth="1"/>
    <col min="36" max="16384" width="12.140625" style="1"/>
  </cols>
  <sheetData>
    <row r="1" spans="1:35" ht="41.25" customHeight="1" thickBot="1">
      <c r="A1" s="432" t="s">
        <v>0</v>
      </c>
      <c r="B1" s="432"/>
      <c r="C1" s="432"/>
      <c r="D1" s="432"/>
      <c r="E1" s="432"/>
      <c r="F1" s="432"/>
      <c r="G1" s="432"/>
      <c r="H1" s="432"/>
      <c r="I1" s="413" t="s">
        <v>1</v>
      </c>
      <c r="J1" s="413"/>
      <c r="K1" s="413"/>
      <c r="L1" s="413"/>
      <c r="M1" s="413"/>
      <c r="N1" s="413"/>
      <c r="O1" s="413"/>
      <c r="Q1" s="411" t="s">
        <v>2</v>
      </c>
      <c r="R1" s="411"/>
      <c r="S1" s="411"/>
      <c r="T1" s="411"/>
      <c r="V1" s="411" t="s">
        <v>3</v>
      </c>
      <c r="W1" s="411"/>
      <c r="X1" s="411"/>
      <c r="Y1" s="411"/>
      <c r="AA1" s="411" t="s">
        <v>4</v>
      </c>
      <c r="AB1" s="411"/>
      <c r="AC1" s="411"/>
      <c r="AD1" s="411"/>
      <c r="AF1" s="411" t="s">
        <v>5</v>
      </c>
      <c r="AG1" s="411"/>
      <c r="AH1" s="411"/>
      <c r="AI1" s="411"/>
    </row>
    <row r="2" spans="1:35" s="2" customFormat="1" ht="78.75" customHeight="1">
      <c r="A2" s="70" t="s">
        <v>6</v>
      </c>
      <c r="B2" s="70" t="s">
        <v>7</v>
      </c>
      <c r="C2" s="70" t="s">
        <v>116</v>
      </c>
      <c r="D2" s="70" t="s">
        <v>9</v>
      </c>
      <c r="E2" s="70" t="s">
        <v>10</v>
      </c>
      <c r="F2" s="70" t="s">
        <v>11</v>
      </c>
      <c r="G2" s="70" t="s">
        <v>12</v>
      </c>
      <c r="H2" s="98" t="s">
        <v>117</v>
      </c>
      <c r="I2" s="99" t="s">
        <v>13</v>
      </c>
      <c r="J2" s="13" t="s">
        <v>14</v>
      </c>
      <c r="K2" s="9" t="s">
        <v>15</v>
      </c>
      <c r="L2" s="100" t="s">
        <v>16</v>
      </c>
      <c r="M2" s="100" t="s">
        <v>17</v>
      </c>
      <c r="N2" s="100" t="s">
        <v>18</v>
      </c>
      <c r="O2" s="100" t="s">
        <v>19</v>
      </c>
      <c r="P2" s="78"/>
      <c r="Q2" s="101" t="s">
        <v>20</v>
      </c>
      <c r="R2" s="101" t="s">
        <v>21</v>
      </c>
      <c r="S2" s="102" t="s">
        <v>23</v>
      </c>
      <c r="T2" s="102" t="s">
        <v>24</v>
      </c>
      <c r="V2" s="101" t="s">
        <v>20</v>
      </c>
      <c r="W2" s="101" t="s">
        <v>95</v>
      </c>
      <c r="X2" s="102" t="s">
        <v>23</v>
      </c>
      <c r="Y2" s="102" t="s">
        <v>24</v>
      </c>
      <c r="AA2" s="101" t="s">
        <v>20</v>
      </c>
      <c r="AB2" s="101" t="s">
        <v>96</v>
      </c>
      <c r="AC2" s="102" t="s">
        <v>23</v>
      </c>
      <c r="AD2" s="102" t="s">
        <v>24</v>
      </c>
      <c r="AF2" s="101" t="s">
        <v>20</v>
      </c>
      <c r="AG2" s="101" t="s">
        <v>97</v>
      </c>
      <c r="AH2" s="102" t="s">
        <v>23</v>
      </c>
      <c r="AI2" s="102" t="s">
        <v>24</v>
      </c>
    </row>
    <row r="3" spans="1:35" ht="111" customHeight="1">
      <c r="A3" s="407" t="s">
        <v>445</v>
      </c>
      <c r="B3" s="407" t="s">
        <v>99</v>
      </c>
      <c r="C3" s="430" t="s">
        <v>446</v>
      </c>
      <c r="D3" s="431" t="s">
        <v>101</v>
      </c>
      <c r="E3" s="269" t="s">
        <v>447</v>
      </c>
      <c r="F3" s="269" t="s">
        <v>448</v>
      </c>
      <c r="G3" s="270" t="s">
        <v>449</v>
      </c>
      <c r="H3" s="85">
        <v>12</v>
      </c>
      <c r="I3" s="271" t="s">
        <v>450</v>
      </c>
      <c r="J3" s="272" t="s">
        <v>105</v>
      </c>
      <c r="K3" s="85">
        <v>12</v>
      </c>
      <c r="L3" s="84">
        <v>3</v>
      </c>
      <c r="M3" s="85">
        <v>3</v>
      </c>
      <c r="N3" s="85">
        <v>3</v>
      </c>
      <c r="O3" s="86">
        <v>3</v>
      </c>
      <c r="Q3" s="85">
        <v>25</v>
      </c>
      <c r="R3" s="85">
        <v>25</v>
      </c>
      <c r="S3" s="273" t="s">
        <v>451</v>
      </c>
      <c r="T3" s="53" t="s">
        <v>452</v>
      </c>
      <c r="V3" s="85">
        <v>3</v>
      </c>
      <c r="W3" s="393">
        <v>1</v>
      </c>
      <c r="X3" s="273" t="s">
        <v>451</v>
      </c>
      <c r="Y3" s="53" t="s">
        <v>453</v>
      </c>
      <c r="AA3" s="7"/>
      <c r="AB3" s="7"/>
      <c r="AC3" s="7"/>
      <c r="AD3" s="7"/>
      <c r="AF3" s="7"/>
      <c r="AG3" s="7"/>
      <c r="AH3" s="7"/>
      <c r="AI3" s="7"/>
    </row>
    <row r="4" spans="1:35" ht="92.25" customHeight="1">
      <c r="A4" s="407"/>
      <c r="B4" s="407"/>
      <c r="C4" s="430"/>
      <c r="D4" s="431"/>
      <c r="E4" s="269" t="s">
        <v>454</v>
      </c>
      <c r="F4" s="270" t="s">
        <v>455</v>
      </c>
      <c r="G4" s="270" t="s">
        <v>456</v>
      </c>
      <c r="H4" s="85">
        <v>1</v>
      </c>
      <c r="I4" s="271" t="s">
        <v>450</v>
      </c>
      <c r="J4" s="272" t="s">
        <v>105</v>
      </c>
      <c r="K4" s="85">
        <v>1</v>
      </c>
      <c r="L4" s="274"/>
      <c r="M4" s="275">
        <v>1</v>
      </c>
      <c r="N4" s="275">
        <v>1</v>
      </c>
      <c r="O4" s="275">
        <v>1</v>
      </c>
      <c r="Q4" s="85">
        <v>0</v>
      </c>
      <c r="R4" s="85">
        <v>0</v>
      </c>
      <c r="S4" s="85" t="s">
        <v>457</v>
      </c>
      <c r="T4" s="276"/>
      <c r="V4" s="85">
        <v>1</v>
      </c>
      <c r="W4" s="393">
        <v>1</v>
      </c>
      <c r="X4" s="273" t="s">
        <v>458</v>
      </c>
      <c r="Y4" s="277" t="s">
        <v>459</v>
      </c>
      <c r="AA4" s="7"/>
      <c r="AB4" s="7"/>
      <c r="AC4" s="7"/>
      <c r="AD4" s="7"/>
      <c r="AF4" s="7"/>
      <c r="AG4" s="7"/>
      <c r="AH4" s="7"/>
      <c r="AI4" s="7"/>
    </row>
    <row r="5" spans="1:35" ht="85.5" customHeight="1">
      <c r="A5" s="407"/>
      <c r="B5" s="407"/>
      <c r="C5" s="430"/>
      <c r="D5" s="431"/>
      <c r="E5" s="269" t="s">
        <v>460</v>
      </c>
      <c r="F5" s="269" t="s">
        <v>461</v>
      </c>
      <c r="G5" s="270"/>
      <c r="H5" s="85">
        <v>4</v>
      </c>
      <c r="I5" s="271" t="s">
        <v>450</v>
      </c>
      <c r="J5" s="272" t="s">
        <v>105</v>
      </c>
      <c r="K5" s="85">
        <v>4</v>
      </c>
      <c r="L5" s="84">
        <v>1</v>
      </c>
      <c r="M5" s="85">
        <v>1</v>
      </c>
      <c r="N5" s="85">
        <v>1</v>
      </c>
      <c r="O5" s="85">
        <v>1</v>
      </c>
      <c r="Q5" s="85">
        <v>25</v>
      </c>
      <c r="R5" s="85">
        <v>25</v>
      </c>
      <c r="S5" s="273" t="s">
        <v>462</v>
      </c>
      <c r="T5" s="278" t="s">
        <v>463</v>
      </c>
      <c r="V5" s="85">
        <v>1</v>
      </c>
      <c r="W5" s="393">
        <v>1</v>
      </c>
      <c r="X5" s="273" t="s">
        <v>464</v>
      </c>
      <c r="Y5" s="279" t="s">
        <v>465</v>
      </c>
      <c r="AA5" s="7"/>
      <c r="AB5" s="7"/>
      <c r="AC5" s="7"/>
      <c r="AD5" s="7"/>
      <c r="AF5" s="7"/>
      <c r="AG5" s="7"/>
      <c r="AH5" s="7"/>
      <c r="AI5" s="7"/>
    </row>
    <row r="8" spans="1:35" ht="15">
      <c r="Y8" s="170"/>
      <c r="AA8" s="170"/>
    </row>
    <row r="9" spans="1:35" ht="15">
      <c r="Y9" s="170"/>
      <c r="AA9" s="170"/>
    </row>
    <row r="11" spans="1:35" ht="15">
      <c r="Y11" s="170"/>
    </row>
    <row r="12" spans="1:35" ht="15">
      <c r="Y12" s="170"/>
    </row>
  </sheetData>
  <mergeCells count="10">
    <mergeCell ref="I1:O1"/>
    <mergeCell ref="Q1:T1"/>
    <mergeCell ref="V1:Y1"/>
    <mergeCell ref="AA1:AD1"/>
    <mergeCell ref="AF1:AI1"/>
    <mergeCell ref="A3:A5"/>
    <mergeCell ref="B3:B5"/>
    <mergeCell ref="C3:C5"/>
    <mergeCell ref="D3:D5"/>
    <mergeCell ref="A1:H1"/>
  </mergeCells>
  <hyperlinks>
    <hyperlink ref="T5" r:id="rId1" xr:uid="{4A3A6514-FF89-46AA-9410-BFCB57A4F1B7}"/>
    <hyperlink ref="T3" r:id="rId2" display="Control expedientes vigentes enero 2025.xlsx" xr:uid="{8A23CB65-5AE2-4EEC-BEFE-4C21BE727B55}"/>
    <hyperlink ref="Y5" r:id="rId3" display="Capacitación 2do trimestre" xr:uid="{D916D719-A119-4B55-A5B9-79E65A8A97E7}"/>
    <hyperlink ref="Y4" r:id="rId4" display="Correo_ MARIA CLAUDIA" xr:uid="{3CB1DF1D-4104-4968-8CC2-B30C95FC11D9}"/>
    <hyperlink ref="Y3" r:id="rId5" display="Control expedientes vigentes abril 2025" xr:uid="{663C759F-94D7-437C-95EB-67347214B18B}"/>
  </hyperlinks>
  <pageMargins left="0.7" right="0.7" top="0.75" bottom="0.75" header="0.3" footer="0.3"/>
  <pageSetup scale="1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91A1C-E16F-4D51-86A0-25D0E06AF207}">
  <sheetPr>
    <tabColor rgb="FFFFC000"/>
  </sheetPr>
  <dimension ref="A2:AQ17"/>
  <sheetViews>
    <sheetView topLeftCell="R1" zoomScale="60" zoomScaleNormal="60" workbookViewId="0">
      <pane ySplit="3" topLeftCell="A13" activePane="bottomLeft" state="frozen"/>
      <selection pane="bottomLeft" activeCell="X16" sqref="X16"/>
    </sheetView>
  </sheetViews>
  <sheetFormatPr baseColWidth="10" defaultColWidth="12.140625" defaultRowHeight="12.75"/>
  <cols>
    <col min="1" max="1" width="47.7109375" style="1" customWidth="1"/>
    <col min="2" max="2" width="30.28515625" style="1" customWidth="1"/>
    <col min="3" max="3" width="30.85546875" style="1" customWidth="1"/>
    <col min="4" max="4" width="45.7109375" style="1" customWidth="1"/>
    <col min="5" max="6" width="62.7109375" style="1" customWidth="1"/>
    <col min="7" max="7" width="29.5703125" style="1" customWidth="1"/>
    <col min="8" max="8" width="5.28515625" style="1" customWidth="1"/>
    <col min="9" max="10" width="42.42578125" style="1" customWidth="1"/>
    <col min="11" max="11" width="38.28515625" style="1" customWidth="1"/>
    <col min="12" max="12" width="36" style="1" customWidth="1"/>
    <col min="13" max="13" width="31.5703125" style="1" customWidth="1"/>
    <col min="14" max="14" width="30" style="1" customWidth="1"/>
    <col min="15" max="15" width="36.7109375" style="1" customWidth="1"/>
    <col min="16" max="16" width="12.140625" style="1"/>
    <col min="17" max="19" width="31.140625" style="1" customWidth="1"/>
    <col min="20" max="20" width="37.5703125" style="1" customWidth="1"/>
    <col min="21" max="21" width="24.5703125" style="1" customWidth="1"/>
    <col min="22" max="22" width="12.140625" style="1"/>
    <col min="23" max="25" width="31.85546875" style="1" customWidth="1"/>
    <col min="26" max="26" width="25.28515625" style="1" customWidth="1"/>
    <col min="27" max="27" width="27.85546875" style="1" customWidth="1"/>
    <col min="28" max="28" width="12.140625" style="1"/>
    <col min="29" max="31" width="32.5703125" style="1" customWidth="1"/>
    <col min="32" max="32" width="34.140625" style="1" customWidth="1"/>
    <col min="33" max="33" width="35.7109375" style="1" customWidth="1"/>
    <col min="34" max="34" width="12.140625" style="1"/>
    <col min="35" max="37" width="28.85546875" style="1" customWidth="1"/>
    <col min="38" max="39" width="31" style="1" customWidth="1"/>
    <col min="40" max="40" width="12.140625" style="1"/>
    <col min="41" max="43" width="28.85546875" style="1" customWidth="1"/>
    <col min="44" max="16384" width="12.140625" style="1"/>
  </cols>
  <sheetData>
    <row r="2" spans="1:43" ht="41.25" customHeight="1" thickBot="1">
      <c r="A2" s="439" t="s">
        <v>0</v>
      </c>
      <c r="B2" s="439"/>
      <c r="C2" s="439"/>
      <c r="D2" s="439"/>
      <c r="E2" s="439"/>
      <c r="F2" s="440"/>
      <c r="G2" s="440"/>
      <c r="I2" s="441" t="s">
        <v>142</v>
      </c>
      <c r="J2" s="441"/>
      <c r="K2" s="441"/>
      <c r="L2" s="441"/>
      <c r="M2" s="441"/>
      <c r="N2" s="441"/>
      <c r="O2" s="441"/>
      <c r="Q2" s="442" t="s">
        <v>375</v>
      </c>
      <c r="R2" s="442"/>
      <c r="S2" s="442"/>
      <c r="T2" s="442"/>
      <c r="U2" s="442"/>
      <c r="W2" s="442" t="s">
        <v>376</v>
      </c>
      <c r="X2" s="442"/>
      <c r="Y2" s="442"/>
      <c r="Z2" s="442"/>
      <c r="AA2" s="442"/>
      <c r="AC2" s="442" t="s">
        <v>171</v>
      </c>
      <c r="AD2" s="442"/>
      <c r="AE2" s="442"/>
      <c r="AF2" s="442"/>
      <c r="AG2" s="442"/>
      <c r="AI2" s="442" t="s">
        <v>377</v>
      </c>
      <c r="AJ2" s="442"/>
      <c r="AK2" s="442"/>
      <c r="AL2" s="442"/>
      <c r="AM2" s="442"/>
      <c r="AO2" s="433" t="s">
        <v>378</v>
      </c>
      <c r="AP2" s="433"/>
      <c r="AQ2" s="433"/>
    </row>
    <row r="3" spans="1:43" s="2" customFormat="1" ht="49.5">
      <c r="A3" s="239" t="s">
        <v>6</v>
      </c>
      <c r="B3" s="239" t="s">
        <v>7</v>
      </c>
      <c r="C3" s="239" t="s">
        <v>379</v>
      </c>
      <c r="D3" s="240" t="s">
        <v>9</v>
      </c>
      <c r="E3" s="239" t="s">
        <v>10</v>
      </c>
      <c r="F3" s="241" t="s">
        <v>380</v>
      </c>
      <c r="G3" s="242" t="s">
        <v>12</v>
      </c>
      <c r="I3" s="243" t="s">
        <v>13</v>
      </c>
      <c r="J3" s="244" t="s">
        <v>14</v>
      </c>
      <c r="K3" s="245" t="s">
        <v>15</v>
      </c>
      <c r="L3" s="246" t="s">
        <v>16</v>
      </c>
      <c r="M3" s="246" t="s">
        <v>17</v>
      </c>
      <c r="N3" s="246" t="s">
        <v>18</v>
      </c>
      <c r="O3" s="246" t="s">
        <v>19</v>
      </c>
      <c r="Q3" s="247" t="s">
        <v>174</v>
      </c>
      <c r="R3" s="248" t="s">
        <v>21</v>
      </c>
      <c r="S3" s="248" t="s">
        <v>22</v>
      </c>
      <c r="T3" s="249" t="s">
        <v>23</v>
      </c>
      <c r="U3" s="247" t="s">
        <v>24</v>
      </c>
      <c r="W3" s="247" t="s">
        <v>174</v>
      </c>
      <c r="X3" s="248" t="s">
        <v>21</v>
      </c>
      <c r="Y3" s="248" t="s">
        <v>22</v>
      </c>
      <c r="Z3" s="249" t="s">
        <v>23</v>
      </c>
      <c r="AA3" s="247" t="s">
        <v>24</v>
      </c>
      <c r="AC3" s="247" t="s">
        <v>174</v>
      </c>
      <c r="AD3" s="248" t="s">
        <v>21</v>
      </c>
      <c r="AE3" s="248" t="s">
        <v>22</v>
      </c>
      <c r="AF3" s="249" t="s">
        <v>23</v>
      </c>
      <c r="AG3" s="247" t="s">
        <v>24</v>
      </c>
      <c r="AI3" s="247" t="s">
        <v>174</v>
      </c>
      <c r="AJ3" s="248" t="s">
        <v>21</v>
      </c>
      <c r="AK3" s="248" t="s">
        <v>22</v>
      </c>
      <c r="AL3" s="249" t="s">
        <v>23</v>
      </c>
      <c r="AM3" s="247" t="s">
        <v>24</v>
      </c>
      <c r="AO3" s="250" t="s">
        <v>174</v>
      </c>
      <c r="AP3" s="251" t="s">
        <v>21</v>
      </c>
      <c r="AQ3" s="251" t="s">
        <v>381</v>
      </c>
    </row>
    <row r="4" spans="1:43" ht="121.5" customHeight="1">
      <c r="A4" s="434" t="s">
        <v>382</v>
      </c>
      <c r="B4" s="434" t="s">
        <v>383</v>
      </c>
      <c r="C4" s="434" t="s">
        <v>384</v>
      </c>
      <c r="D4" s="435" t="s">
        <v>385</v>
      </c>
      <c r="E4" s="435" t="s">
        <v>386</v>
      </c>
      <c r="F4" s="252" t="s">
        <v>387</v>
      </c>
      <c r="G4" s="253" t="s">
        <v>388</v>
      </c>
      <c r="H4" s="193"/>
      <c r="I4" s="163" t="s">
        <v>389</v>
      </c>
      <c r="J4" s="254">
        <v>44000000</v>
      </c>
      <c r="K4" s="255">
        <v>6</v>
      </c>
      <c r="L4" s="256">
        <v>3</v>
      </c>
      <c r="M4" s="257">
        <v>3</v>
      </c>
      <c r="N4" s="257">
        <v>0</v>
      </c>
      <c r="O4" s="257">
        <v>0</v>
      </c>
      <c r="Q4" s="7">
        <v>3</v>
      </c>
      <c r="R4" s="40">
        <f>(Q4/L4*100%)</f>
        <v>1</v>
      </c>
      <c r="S4" s="258">
        <f>4000000+8000000</f>
        <v>12000000</v>
      </c>
      <c r="T4" s="7" t="s">
        <v>390</v>
      </c>
      <c r="U4" s="45" t="s">
        <v>391</v>
      </c>
      <c r="W4" s="7">
        <v>3</v>
      </c>
      <c r="X4" s="40">
        <f>(W4/M4*100%)</f>
        <v>1</v>
      </c>
      <c r="Y4" s="182">
        <v>32000000</v>
      </c>
      <c r="Z4" s="7" t="s">
        <v>392</v>
      </c>
      <c r="AA4" s="45" t="s">
        <v>391</v>
      </c>
      <c r="AC4" s="7"/>
      <c r="AD4" s="40">
        <f>(AC4*100%)/$K$4</f>
        <v>0</v>
      </c>
      <c r="AE4" s="7"/>
      <c r="AF4" s="7"/>
      <c r="AG4" s="7"/>
      <c r="AI4" s="7"/>
      <c r="AJ4" s="40">
        <f>(AI4*100%)/$K$4</f>
        <v>0</v>
      </c>
      <c r="AK4" s="7"/>
      <c r="AL4" s="7"/>
      <c r="AM4" s="7"/>
      <c r="AO4" s="1">
        <f>Q4+W4+AC4+AI4</f>
        <v>6</v>
      </c>
      <c r="AP4" s="259">
        <f>(Q4+W4+AC4+AI4)/K4</f>
        <v>1</v>
      </c>
      <c r="AQ4" s="260">
        <f>J4-S4-AE4-AK4</f>
        <v>32000000</v>
      </c>
    </row>
    <row r="5" spans="1:43" ht="150" customHeight="1">
      <c r="A5" s="434"/>
      <c r="B5" s="434"/>
      <c r="C5" s="434"/>
      <c r="D5" s="436"/>
      <c r="E5" s="437"/>
      <c r="F5" s="252" t="s">
        <v>393</v>
      </c>
      <c r="G5" s="253" t="s">
        <v>394</v>
      </c>
      <c r="H5" s="193"/>
      <c r="I5" s="163" t="s">
        <v>395</v>
      </c>
      <c r="J5" s="261">
        <v>306157200</v>
      </c>
      <c r="K5" s="255">
        <f t="shared" ref="K5" si="0">SUM(L5:O5)</f>
        <v>9</v>
      </c>
      <c r="L5" s="256">
        <v>0</v>
      </c>
      <c r="M5" s="257">
        <v>3</v>
      </c>
      <c r="N5" s="257">
        <v>3</v>
      </c>
      <c r="O5" s="257">
        <v>3</v>
      </c>
      <c r="Q5" s="7">
        <v>0</v>
      </c>
      <c r="R5" s="40" t="e">
        <f t="shared" ref="R5:R14" si="1">(Q5/L5*100%)</f>
        <v>#DIV/0!</v>
      </c>
      <c r="S5" s="7">
        <v>0</v>
      </c>
      <c r="T5" s="7"/>
      <c r="U5" s="7"/>
      <c r="W5" s="7">
        <v>3</v>
      </c>
      <c r="X5" s="40">
        <f>(W5/M5*100%)</f>
        <v>1</v>
      </c>
      <c r="Y5" s="182">
        <v>91580774</v>
      </c>
      <c r="Z5" s="7" t="s">
        <v>396</v>
      </c>
      <c r="AA5" s="45" t="s">
        <v>397</v>
      </c>
      <c r="AC5" s="7"/>
      <c r="AD5" s="7"/>
      <c r="AE5" s="7"/>
      <c r="AF5" s="7"/>
      <c r="AG5" s="7"/>
      <c r="AI5" s="7"/>
      <c r="AJ5" s="7"/>
      <c r="AK5" s="7"/>
      <c r="AL5" s="7"/>
      <c r="AM5" s="7"/>
      <c r="AO5" s="1">
        <f t="shared" ref="AO5:AO14" si="2">Q5+W5+AC5+AI5</f>
        <v>3</v>
      </c>
      <c r="AP5" s="259">
        <f t="shared" ref="AP5:AP14" si="3">(Q5+W5+AC5+AI5)/K5</f>
        <v>0.33333333333333331</v>
      </c>
      <c r="AQ5" s="260">
        <f>J5-S5-AE5-AK5</f>
        <v>306157200</v>
      </c>
    </row>
    <row r="6" spans="1:43" ht="114.75" customHeight="1">
      <c r="A6" s="434"/>
      <c r="B6" s="434"/>
      <c r="C6" s="434"/>
      <c r="D6" s="436"/>
      <c r="E6" s="435" t="s">
        <v>398</v>
      </c>
      <c r="F6" s="252" t="s">
        <v>399</v>
      </c>
      <c r="G6" s="253" t="s">
        <v>388</v>
      </c>
      <c r="H6" s="193"/>
      <c r="I6" s="163" t="s">
        <v>400</v>
      </c>
      <c r="J6" s="261">
        <v>88000000</v>
      </c>
      <c r="K6" s="255">
        <f>SUM(L6:O6)</f>
        <v>11</v>
      </c>
      <c r="L6" s="256">
        <v>2</v>
      </c>
      <c r="M6" s="257">
        <v>3</v>
      </c>
      <c r="N6" s="257">
        <v>3</v>
      </c>
      <c r="O6" s="257">
        <v>3</v>
      </c>
      <c r="Q6" s="7">
        <v>2</v>
      </c>
      <c r="R6" s="40">
        <f t="shared" si="1"/>
        <v>1</v>
      </c>
      <c r="S6" s="258">
        <v>8000000</v>
      </c>
      <c r="T6" s="7" t="s">
        <v>401</v>
      </c>
      <c r="U6" s="45" t="s">
        <v>402</v>
      </c>
      <c r="W6" s="7">
        <v>3</v>
      </c>
      <c r="X6" s="40">
        <f>(W6/M6*100%)</f>
        <v>1</v>
      </c>
      <c r="Y6" s="182">
        <v>24000000</v>
      </c>
      <c r="Z6" s="7" t="s">
        <v>403</v>
      </c>
      <c r="AA6" s="45" t="s">
        <v>402</v>
      </c>
      <c r="AC6" s="7"/>
      <c r="AD6" s="7"/>
      <c r="AE6" s="7"/>
      <c r="AF6" s="7"/>
      <c r="AG6" s="7"/>
      <c r="AI6" s="7"/>
      <c r="AJ6" s="7"/>
      <c r="AK6" s="7"/>
      <c r="AL6" s="7"/>
      <c r="AM6" s="7"/>
      <c r="AO6" s="1">
        <f t="shared" si="2"/>
        <v>5</v>
      </c>
      <c r="AP6" s="259">
        <f t="shared" si="3"/>
        <v>0.45454545454545453</v>
      </c>
      <c r="AQ6" s="260">
        <f>J6-S6-AE6-AK6</f>
        <v>80000000</v>
      </c>
    </row>
    <row r="7" spans="1:43" ht="267" customHeight="1">
      <c r="A7" s="434"/>
      <c r="B7" s="434"/>
      <c r="C7" s="434"/>
      <c r="D7" s="436"/>
      <c r="E7" s="437"/>
      <c r="F7" s="252" t="s">
        <v>404</v>
      </c>
      <c r="G7" s="253" t="s">
        <v>388</v>
      </c>
      <c r="H7" s="193"/>
      <c r="I7" s="163" t="s">
        <v>395</v>
      </c>
      <c r="J7" s="261">
        <v>84000000</v>
      </c>
      <c r="K7" s="255">
        <f>SUM(L7:O7)</f>
        <v>11</v>
      </c>
      <c r="L7" s="256">
        <v>3</v>
      </c>
      <c r="M7" s="257">
        <v>3</v>
      </c>
      <c r="N7" s="257">
        <v>3</v>
      </c>
      <c r="O7" s="257">
        <v>2</v>
      </c>
      <c r="Q7" s="7">
        <v>2</v>
      </c>
      <c r="R7" s="40">
        <f t="shared" si="1"/>
        <v>0.66666666666666663</v>
      </c>
      <c r="S7" s="258">
        <f>4000000</f>
        <v>4000000</v>
      </c>
      <c r="T7" s="7" t="s">
        <v>405</v>
      </c>
      <c r="U7" s="45" t="s">
        <v>406</v>
      </c>
      <c r="W7" s="7">
        <v>3</v>
      </c>
      <c r="X7" s="40">
        <f>(W7/M7*100%)</f>
        <v>1</v>
      </c>
      <c r="Y7" s="182">
        <v>24000000</v>
      </c>
      <c r="Z7" s="7" t="s">
        <v>407</v>
      </c>
      <c r="AA7" s="45" t="s">
        <v>406</v>
      </c>
      <c r="AC7" s="7"/>
      <c r="AD7" s="7"/>
      <c r="AE7" s="7"/>
      <c r="AF7" s="7"/>
      <c r="AG7" s="7"/>
      <c r="AI7" s="7"/>
      <c r="AJ7" s="7"/>
      <c r="AK7" s="7"/>
      <c r="AL7" s="7"/>
      <c r="AM7" s="7"/>
      <c r="AO7" s="1">
        <f t="shared" si="2"/>
        <v>5</v>
      </c>
      <c r="AP7" s="259">
        <f t="shared" si="3"/>
        <v>0.45454545454545453</v>
      </c>
      <c r="AQ7" s="260">
        <f>+J7-S7-Y7-AE7-AK7</f>
        <v>56000000</v>
      </c>
    </row>
    <row r="8" spans="1:43" ht="107.25" customHeight="1">
      <c r="A8" s="434"/>
      <c r="B8" s="434"/>
      <c r="C8" s="434"/>
      <c r="D8" s="436"/>
      <c r="E8" s="435" t="s">
        <v>408</v>
      </c>
      <c r="F8" s="252" t="s">
        <v>409</v>
      </c>
      <c r="G8" s="253" t="s">
        <v>410</v>
      </c>
      <c r="I8" s="7" t="s">
        <v>395</v>
      </c>
      <c r="J8" s="258">
        <f>2645471140.30254-J9</f>
        <v>1926230632.3607066</v>
      </c>
      <c r="K8" s="169">
        <v>7</v>
      </c>
      <c r="L8" s="262">
        <v>2</v>
      </c>
      <c r="M8" s="263">
        <v>2</v>
      </c>
      <c r="N8" s="263">
        <v>2</v>
      </c>
      <c r="O8" s="263">
        <v>1</v>
      </c>
      <c r="Q8" s="7">
        <v>1</v>
      </c>
      <c r="R8" s="40">
        <f t="shared" si="1"/>
        <v>0.5</v>
      </c>
      <c r="S8" s="258">
        <v>2350000</v>
      </c>
      <c r="T8" s="7" t="s">
        <v>411</v>
      </c>
      <c r="U8" s="264" t="s">
        <v>412</v>
      </c>
      <c r="W8" s="7">
        <v>0</v>
      </c>
      <c r="X8" s="40">
        <f>(W8/M8*100%)</f>
        <v>0</v>
      </c>
      <c r="Y8" s="7">
        <v>0</v>
      </c>
      <c r="Z8" s="7" t="s">
        <v>413</v>
      </c>
      <c r="AA8" s="264" t="s">
        <v>412</v>
      </c>
      <c r="AC8" s="7"/>
      <c r="AD8" s="7"/>
      <c r="AE8" s="7"/>
      <c r="AF8" s="7"/>
      <c r="AG8" s="7"/>
      <c r="AI8" s="7"/>
      <c r="AJ8" s="7"/>
      <c r="AK8" s="7"/>
      <c r="AL8" s="7"/>
      <c r="AM8" s="7"/>
      <c r="AO8" s="1">
        <f t="shared" si="2"/>
        <v>1</v>
      </c>
      <c r="AP8" s="259">
        <f t="shared" si="3"/>
        <v>0.14285714285714285</v>
      </c>
      <c r="AQ8" s="260">
        <f>+J8-S8-Y8-AE8-AK8</f>
        <v>1923880632.3607066</v>
      </c>
    </row>
    <row r="9" spans="1:43" ht="107.25" customHeight="1">
      <c r="A9" s="434"/>
      <c r="B9" s="434"/>
      <c r="C9" s="434"/>
      <c r="D9" s="437"/>
      <c r="E9" s="437"/>
      <c r="F9" s="252" t="s">
        <v>414</v>
      </c>
      <c r="G9" s="253" t="s">
        <v>415</v>
      </c>
      <c r="I9" s="7" t="s">
        <v>395</v>
      </c>
      <c r="J9" s="261">
        <v>719240507.94183326</v>
      </c>
      <c r="K9" s="169">
        <v>1</v>
      </c>
      <c r="L9" s="262">
        <v>0</v>
      </c>
      <c r="M9" s="263">
        <v>1</v>
      </c>
      <c r="N9" s="263">
        <v>0</v>
      </c>
      <c r="O9" s="263">
        <v>0</v>
      </c>
      <c r="Q9" s="7">
        <v>0</v>
      </c>
      <c r="R9" s="40">
        <v>0</v>
      </c>
      <c r="S9" s="7">
        <v>0</v>
      </c>
      <c r="T9" s="7">
        <v>0</v>
      </c>
      <c r="U9" s="7">
        <v>0</v>
      </c>
      <c r="W9" s="7">
        <v>0</v>
      </c>
      <c r="X9" s="40">
        <f t="shared" ref="X9:X14" si="4">(W9/M9*100%)</f>
        <v>0</v>
      </c>
      <c r="Y9" s="7">
        <v>0</v>
      </c>
      <c r="Z9" s="7" t="s">
        <v>416</v>
      </c>
      <c r="AA9" s="7"/>
      <c r="AC9" s="7"/>
      <c r="AD9" s="7"/>
      <c r="AE9" s="7"/>
      <c r="AF9" s="7"/>
      <c r="AG9" s="7"/>
      <c r="AI9" s="7"/>
      <c r="AJ9" s="7"/>
      <c r="AK9" s="7"/>
      <c r="AL9" s="7"/>
      <c r="AM9" s="7"/>
      <c r="AO9" s="1">
        <f t="shared" si="2"/>
        <v>0</v>
      </c>
      <c r="AP9" s="259">
        <f t="shared" si="3"/>
        <v>0</v>
      </c>
      <c r="AQ9" s="260">
        <f>IFERROR(J9-S9-Y9-AE9-AK9,0)</f>
        <v>719240507.94183326</v>
      </c>
    </row>
    <row r="10" spans="1:43" ht="107.25" customHeight="1">
      <c r="A10" s="434"/>
      <c r="B10" s="434"/>
      <c r="C10" s="434"/>
      <c r="D10" s="265"/>
      <c r="E10" s="435" t="s">
        <v>417</v>
      </c>
      <c r="F10" s="252" t="s">
        <v>418</v>
      </c>
      <c r="G10" s="253" t="s">
        <v>419</v>
      </c>
      <c r="I10" s="7" t="s">
        <v>400</v>
      </c>
      <c r="J10" s="261"/>
      <c r="K10" s="169">
        <f t="shared" ref="K10" si="5">SUM(L10:O10)</f>
        <v>12</v>
      </c>
      <c r="L10" s="262">
        <v>3</v>
      </c>
      <c r="M10" s="263">
        <v>3</v>
      </c>
      <c r="N10" s="263">
        <v>3</v>
      </c>
      <c r="O10" s="263">
        <v>3</v>
      </c>
      <c r="Q10" s="7">
        <v>3</v>
      </c>
      <c r="R10" s="40">
        <f t="shared" si="1"/>
        <v>1</v>
      </c>
      <c r="S10" s="7" t="s">
        <v>105</v>
      </c>
      <c r="T10" s="127" t="s">
        <v>420</v>
      </c>
      <c r="U10" s="45" t="s">
        <v>421</v>
      </c>
      <c r="W10" s="7">
        <v>3</v>
      </c>
      <c r="X10" s="40">
        <f t="shared" si="4"/>
        <v>1</v>
      </c>
      <c r="Y10" s="7" t="s">
        <v>105</v>
      </c>
      <c r="Z10" s="127" t="s">
        <v>420</v>
      </c>
      <c r="AA10" s="45" t="s">
        <v>421</v>
      </c>
      <c r="AC10" s="7"/>
      <c r="AD10" s="7"/>
      <c r="AE10" s="7"/>
      <c r="AF10" s="7"/>
      <c r="AG10" s="7"/>
      <c r="AI10" s="7"/>
      <c r="AJ10" s="7"/>
      <c r="AK10" s="7"/>
      <c r="AL10" s="7"/>
      <c r="AM10" s="7"/>
      <c r="AO10" s="1">
        <f t="shared" si="2"/>
        <v>6</v>
      </c>
      <c r="AP10" s="259">
        <f t="shared" si="3"/>
        <v>0.5</v>
      </c>
      <c r="AQ10" s="260">
        <f>IFERROR(J10-S10-Y10-AE10-AK10,0)</f>
        <v>0</v>
      </c>
    </row>
    <row r="11" spans="1:43" ht="86.25" customHeight="1">
      <c r="A11" s="434"/>
      <c r="B11" s="434"/>
      <c r="C11" s="434"/>
      <c r="D11" s="438"/>
      <c r="E11" s="436"/>
      <c r="F11" s="252" t="s">
        <v>422</v>
      </c>
      <c r="G11" s="253" t="s">
        <v>423</v>
      </c>
      <c r="I11" s="7" t="s">
        <v>400</v>
      </c>
      <c r="J11" s="7" t="s">
        <v>105</v>
      </c>
      <c r="K11" s="169">
        <f t="shared" ref="K11:K14" si="6">SUM(L11:O11)</f>
        <v>12</v>
      </c>
      <c r="L11" s="262">
        <v>3</v>
      </c>
      <c r="M11" s="263">
        <v>3</v>
      </c>
      <c r="N11" s="263">
        <v>3</v>
      </c>
      <c r="O11" s="263">
        <v>3</v>
      </c>
      <c r="Q11" s="7">
        <v>3</v>
      </c>
      <c r="R11" s="40">
        <f t="shared" si="1"/>
        <v>1</v>
      </c>
      <c r="S11" s="7" t="s">
        <v>105</v>
      </c>
      <c r="T11" s="7" t="s">
        <v>424</v>
      </c>
      <c r="U11" s="45" t="s">
        <v>425</v>
      </c>
      <c r="W11" s="7">
        <v>3</v>
      </c>
      <c r="X11" s="40">
        <f t="shared" si="4"/>
        <v>1</v>
      </c>
      <c r="Y11" s="7" t="s">
        <v>105</v>
      </c>
      <c r="Z11" s="7" t="s">
        <v>426</v>
      </c>
      <c r="AA11" s="45" t="s">
        <v>425</v>
      </c>
      <c r="AC11" s="7"/>
      <c r="AD11" s="7"/>
      <c r="AE11" s="7"/>
      <c r="AF11" s="7"/>
      <c r="AG11" s="7"/>
      <c r="AI11" s="7"/>
      <c r="AJ11" s="7"/>
      <c r="AK11" s="7"/>
      <c r="AL11" s="7"/>
      <c r="AM11" s="7"/>
      <c r="AO11" s="1">
        <f t="shared" si="2"/>
        <v>6</v>
      </c>
      <c r="AP11" s="259">
        <f t="shared" si="3"/>
        <v>0.5</v>
      </c>
      <c r="AQ11" s="260">
        <f>IFERROR(J11-S11-Y11-AE11-AK11,0)</f>
        <v>0</v>
      </c>
    </row>
    <row r="12" spans="1:43" ht="86.25" customHeight="1">
      <c r="A12" s="434"/>
      <c r="B12" s="434"/>
      <c r="C12" s="434"/>
      <c r="D12" s="438"/>
      <c r="E12" s="436"/>
      <c r="F12" s="252" t="s">
        <v>427</v>
      </c>
      <c r="G12" s="253" t="s">
        <v>428</v>
      </c>
      <c r="I12" s="7" t="s">
        <v>429</v>
      </c>
      <c r="J12" s="266">
        <v>74389516</v>
      </c>
      <c r="K12" s="169">
        <v>12</v>
      </c>
      <c r="L12" s="262">
        <v>3</v>
      </c>
      <c r="M12" s="263">
        <v>3</v>
      </c>
      <c r="N12" s="263">
        <v>3</v>
      </c>
      <c r="O12" s="263">
        <v>3</v>
      </c>
      <c r="Q12" s="7">
        <v>3</v>
      </c>
      <c r="R12" s="40">
        <f t="shared" si="1"/>
        <v>1</v>
      </c>
      <c r="S12" s="258">
        <f>4530091+12398253+8285297.65</f>
        <v>25213641.649999999</v>
      </c>
      <c r="T12" s="263" t="s">
        <v>430</v>
      </c>
      <c r="U12" s="45" t="s">
        <v>431</v>
      </c>
      <c r="W12" s="7">
        <v>3</v>
      </c>
      <c r="X12" s="40">
        <f t="shared" si="4"/>
        <v>1</v>
      </c>
      <c r="Y12" s="182">
        <v>8870550</v>
      </c>
      <c r="Z12" s="263" t="s">
        <v>432</v>
      </c>
      <c r="AA12" s="45" t="s">
        <v>431</v>
      </c>
      <c r="AC12" s="7"/>
      <c r="AD12" s="7"/>
      <c r="AE12" s="7"/>
      <c r="AF12" s="7"/>
      <c r="AG12" s="7"/>
      <c r="AI12" s="7"/>
      <c r="AJ12" s="7"/>
      <c r="AK12" s="7"/>
      <c r="AL12" s="7"/>
      <c r="AM12" s="7"/>
      <c r="AO12" s="1">
        <f t="shared" si="2"/>
        <v>6</v>
      </c>
      <c r="AP12" s="259">
        <f t="shared" si="3"/>
        <v>0.5</v>
      </c>
      <c r="AQ12" s="260">
        <f t="shared" ref="AQ12" si="7">+J12-S12-Y12-AE12-AK12</f>
        <v>40305324.350000001</v>
      </c>
    </row>
    <row r="13" spans="1:43" ht="140.25">
      <c r="A13" s="434"/>
      <c r="B13" s="434"/>
      <c r="C13" s="434"/>
      <c r="D13" s="438"/>
      <c r="E13" s="436"/>
      <c r="F13" s="252" t="s">
        <v>433</v>
      </c>
      <c r="G13" s="253" t="s">
        <v>434</v>
      </c>
      <c r="I13" s="7" t="s">
        <v>435</v>
      </c>
      <c r="J13" s="7" t="s">
        <v>105</v>
      </c>
      <c r="K13" s="169">
        <f t="shared" si="6"/>
        <v>12</v>
      </c>
      <c r="L13" s="262">
        <v>3</v>
      </c>
      <c r="M13" s="263">
        <v>3</v>
      </c>
      <c r="N13" s="263">
        <v>3</v>
      </c>
      <c r="O13" s="263">
        <v>3</v>
      </c>
      <c r="Q13" s="7">
        <v>3</v>
      </c>
      <c r="R13" s="40">
        <f t="shared" si="1"/>
        <v>1</v>
      </c>
      <c r="S13" s="7" t="s">
        <v>105</v>
      </c>
      <c r="T13" s="267" t="s">
        <v>436</v>
      </c>
      <c r="U13" s="45" t="s">
        <v>437</v>
      </c>
      <c r="W13" s="7">
        <v>3</v>
      </c>
      <c r="X13" s="40">
        <f t="shared" si="4"/>
        <v>1</v>
      </c>
      <c r="Y13" s="7"/>
      <c r="Z13" s="268" t="s">
        <v>438</v>
      </c>
      <c r="AA13" s="45" t="s">
        <v>437</v>
      </c>
      <c r="AC13" s="7"/>
      <c r="AD13" s="7"/>
      <c r="AE13" s="7"/>
      <c r="AF13" s="7"/>
      <c r="AG13" s="7"/>
      <c r="AI13" s="7"/>
      <c r="AJ13" s="7"/>
      <c r="AK13" s="7"/>
      <c r="AL13" s="7"/>
      <c r="AM13" s="7"/>
      <c r="AO13" s="1">
        <f t="shared" si="2"/>
        <v>6</v>
      </c>
      <c r="AP13" s="259">
        <f t="shared" si="3"/>
        <v>0.5</v>
      </c>
      <c r="AQ13" s="260">
        <f>IFERROR(J13-S13-Y13-AE13-AK13,0)</f>
        <v>0</v>
      </c>
    </row>
    <row r="14" spans="1:43" ht="113.25" customHeight="1">
      <c r="A14" s="434"/>
      <c r="B14" s="434"/>
      <c r="C14" s="434"/>
      <c r="D14" s="438"/>
      <c r="E14" s="437"/>
      <c r="F14" s="252" t="s">
        <v>439</v>
      </c>
      <c r="G14" s="253" t="s">
        <v>440</v>
      </c>
      <c r="I14" s="7" t="s">
        <v>400</v>
      </c>
      <c r="J14" s="7" t="s">
        <v>105</v>
      </c>
      <c r="K14" s="169">
        <f t="shared" si="6"/>
        <v>12</v>
      </c>
      <c r="L14" s="262">
        <v>3</v>
      </c>
      <c r="M14" s="263">
        <v>3</v>
      </c>
      <c r="N14" s="263">
        <v>3</v>
      </c>
      <c r="O14" s="263">
        <v>3</v>
      </c>
      <c r="Q14" s="7">
        <v>3</v>
      </c>
      <c r="R14" s="40">
        <f t="shared" si="1"/>
        <v>1</v>
      </c>
      <c r="S14" s="7" t="s">
        <v>105</v>
      </c>
      <c r="T14" s="7" t="s">
        <v>441</v>
      </c>
      <c r="U14" s="45" t="s">
        <v>442</v>
      </c>
      <c r="W14" s="7">
        <v>3</v>
      </c>
      <c r="X14" s="40">
        <f t="shared" si="4"/>
        <v>1</v>
      </c>
      <c r="Y14" s="7"/>
      <c r="Z14" s="127" t="s">
        <v>443</v>
      </c>
      <c r="AA14" s="45" t="s">
        <v>442</v>
      </c>
      <c r="AC14" s="7"/>
      <c r="AD14" s="7"/>
      <c r="AE14" s="7"/>
      <c r="AF14" s="7"/>
      <c r="AG14" s="7"/>
      <c r="AI14" s="7"/>
      <c r="AJ14" s="7"/>
      <c r="AK14" s="7"/>
      <c r="AL14" s="7"/>
      <c r="AM14" s="7"/>
      <c r="AO14" s="1">
        <f t="shared" si="2"/>
        <v>6</v>
      </c>
      <c r="AP14" s="259">
        <f t="shared" si="3"/>
        <v>0.5</v>
      </c>
      <c r="AQ14" s="260">
        <f>IFERROR(J14-S14-Y14-AE14-AK14,0)</f>
        <v>0</v>
      </c>
    </row>
    <row r="15" spans="1:43" ht="12.75" customHeight="1">
      <c r="J15" s="260"/>
      <c r="AO15" s="7" t="s">
        <v>444</v>
      </c>
      <c r="AP15" s="40">
        <f>AVERAGE(AP4:AP14)</f>
        <v>0.44411648957103494</v>
      </c>
    </row>
    <row r="16" spans="1:43" ht="12.75" customHeight="1">
      <c r="W16" s="1" t="s">
        <v>673</v>
      </c>
      <c r="X16" s="259">
        <v>0.82</v>
      </c>
    </row>
    <row r="17" ht="12.75" customHeight="1"/>
  </sheetData>
  <mergeCells count="16">
    <mergeCell ref="AO2:AQ2"/>
    <mergeCell ref="A4:A14"/>
    <mergeCell ref="B4:B14"/>
    <mergeCell ref="C4:C14"/>
    <mergeCell ref="D4:D9"/>
    <mergeCell ref="E4:E5"/>
    <mergeCell ref="E6:E7"/>
    <mergeCell ref="E8:E9"/>
    <mergeCell ref="E10:E14"/>
    <mergeCell ref="D11:D14"/>
    <mergeCell ref="A2:G2"/>
    <mergeCell ref="I2:O2"/>
    <mergeCell ref="Q2:U2"/>
    <mergeCell ref="W2:AA2"/>
    <mergeCell ref="AC2:AG2"/>
    <mergeCell ref="AI2:AM2"/>
  </mergeCells>
  <hyperlinks>
    <hyperlink ref="U4" r:id="rId1" xr:uid="{20CA10D2-854C-477B-9152-BA6EB7DE4B5A}"/>
    <hyperlink ref="U6" r:id="rId2" xr:uid="{122A6C8D-5035-4EBC-A8B9-CC36A50DE45F}"/>
    <hyperlink ref="U7" r:id="rId3" xr:uid="{13543D2E-5CC2-45F4-8FC8-601AC08F0818}"/>
    <hyperlink ref="U8" r:id="rId4" xr:uid="{4CC747B9-978A-49D2-BD1C-6B8DF211F1F7}"/>
    <hyperlink ref="U11" r:id="rId5" xr:uid="{B63F599F-D6D0-4C41-95FF-9CD94A17E950}"/>
    <hyperlink ref="U12" r:id="rId6" xr:uid="{5CD9314D-BF77-4791-B614-14C51E719AB0}"/>
    <hyperlink ref="U13" r:id="rId7" xr:uid="{0005E75D-A1DF-4647-85FD-000BA6E08C71}"/>
    <hyperlink ref="U14" r:id="rId8" xr:uid="{4AD2D2A3-3FDF-4302-A89F-768AF73EFD06}"/>
    <hyperlink ref="U10" r:id="rId9" xr:uid="{AF608CEE-3E2F-424E-AFD8-4B70177D4955}"/>
    <hyperlink ref="AA4" r:id="rId10" xr:uid="{5F6918D2-5964-429F-A6A2-B8A99B353767}"/>
    <hyperlink ref="AA5" r:id="rId11" xr:uid="{1B484740-DA5A-4BD8-A0F1-746D3EAD4B5D}"/>
    <hyperlink ref="AA6" r:id="rId12" xr:uid="{865BF95D-4A7C-4C0D-8AD0-517F5AC85B30}"/>
    <hyperlink ref="AA7" r:id="rId13" xr:uid="{990DE58E-C26C-4249-A6C0-2B577FD512C9}"/>
    <hyperlink ref="AA8" r:id="rId14" xr:uid="{5C00B5FE-786F-41B1-A457-C569A7290660}"/>
    <hyperlink ref="AA10" r:id="rId15" xr:uid="{1FB0E833-00C8-4D8A-9851-48639A05813B}"/>
    <hyperlink ref="AA11" r:id="rId16" xr:uid="{62B1AAC3-EF34-43F4-88A0-B6C85BB537CC}"/>
    <hyperlink ref="AA13" r:id="rId17" xr:uid="{43013754-7ECA-4B37-BD42-11C7D077979E}"/>
    <hyperlink ref="AA14" r:id="rId18" xr:uid="{A2B7A3B1-13D6-4412-989E-3E41DD32909D}"/>
    <hyperlink ref="AA12" r:id="rId19" xr:uid="{3E940B49-FFBC-494B-8C9A-1CF157DAA4D1}"/>
  </hyperlinks>
  <pageMargins left="0.7" right="0.7" top="0.75" bottom="0.75" header="0.3" footer="0.3"/>
  <pageSetup scale="10" orientation="portrait" r:id="rId2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20D3E-18BA-40C3-949A-E4D7A599B9C5}">
  <sheetPr>
    <tabColor rgb="FFFFC000"/>
  </sheetPr>
  <dimension ref="A1:AJ19"/>
  <sheetViews>
    <sheetView topLeftCell="S12" zoomScale="70" zoomScaleNormal="70" workbookViewId="0">
      <selection activeCell="W4" sqref="W4:W17"/>
    </sheetView>
  </sheetViews>
  <sheetFormatPr baseColWidth="10" defaultColWidth="9.140625" defaultRowHeight="12.75"/>
  <cols>
    <col min="1" max="1" width="47.7109375" style="1" customWidth="1"/>
    <col min="2" max="2" width="30.28515625" style="1" customWidth="1"/>
    <col min="3" max="3" width="30.85546875" style="1" customWidth="1"/>
    <col min="4" max="4" width="29.85546875" style="1" customWidth="1"/>
    <col min="5" max="5" width="62.7109375" style="1" customWidth="1"/>
    <col min="6" max="7" width="56.5703125" style="1" customWidth="1"/>
    <col min="8" max="8" width="43.85546875" style="1" customWidth="1"/>
    <col min="9" max="9" width="19" style="1" customWidth="1"/>
    <col min="10" max="10" width="21.28515625" style="1" customWidth="1"/>
    <col min="11" max="11" width="27.140625" style="1" customWidth="1"/>
    <col min="12" max="12" width="30.5703125" style="1" customWidth="1"/>
    <col min="13" max="13" width="26.28515625" style="1" customWidth="1"/>
    <col min="14" max="14" width="28.7109375" style="1" customWidth="1"/>
    <col min="15" max="15" width="9.140625" style="1"/>
    <col min="16" max="16" width="40.5703125" style="1" customWidth="1"/>
    <col min="17" max="17" width="26.7109375" style="1" customWidth="1"/>
    <col min="18" max="18" width="21" style="1" customWidth="1"/>
    <col min="19" max="19" width="48.42578125" style="1" customWidth="1"/>
    <col min="20" max="20" width="44.42578125" style="1" customWidth="1"/>
    <col min="21" max="21" width="9.140625" style="1"/>
    <col min="22" max="23" width="17.42578125" style="1" customWidth="1"/>
    <col min="24" max="24" width="19.85546875" style="1" customWidth="1"/>
    <col min="25" max="25" width="34.7109375" style="1" customWidth="1"/>
    <col min="26" max="26" width="36.28515625" style="1" customWidth="1"/>
    <col min="27" max="27" width="9.140625" style="1"/>
    <col min="28" max="29" width="21" style="1" customWidth="1"/>
    <col min="30" max="30" width="24.28515625" style="1" customWidth="1"/>
    <col min="31" max="31" width="20.7109375" style="1" customWidth="1"/>
    <col min="32" max="32" width="9.140625" style="1"/>
    <col min="33" max="34" width="24" style="1" customWidth="1"/>
    <col min="35" max="35" width="24.5703125" style="1" customWidth="1"/>
    <col min="36" max="36" width="24.28515625" style="1" customWidth="1"/>
    <col min="37" max="16384" width="9.140625" style="1"/>
  </cols>
  <sheetData>
    <row r="1" spans="1:36" ht="41.25" customHeight="1" thickBot="1">
      <c r="A1" s="459" t="s">
        <v>290</v>
      </c>
      <c r="B1" s="459"/>
      <c r="C1" s="459"/>
      <c r="D1" s="459"/>
      <c r="E1" s="459"/>
      <c r="F1" s="459"/>
      <c r="G1" s="459"/>
      <c r="H1" s="459"/>
      <c r="I1" s="459"/>
      <c r="J1" s="195"/>
      <c r="K1" s="460" t="s">
        <v>227</v>
      </c>
      <c r="L1" s="460"/>
      <c r="M1" s="460"/>
      <c r="N1" s="460"/>
      <c r="P1" s="422" t="s">
        <v>228</v>
      </c>
      <c r="Q1" s="422"/>
      <c r="R1" s="422"/>
      <c r="S1" s="422"/>
      <c r="T1" s="422"/>
      <c r="U1" s="3"/>
      <c r="V1" s="422" t="s">
        <v>229</v>
      </c>
      <c r="W1" s="422"/>
      <c r="X1" s="422"/>
      <c r="Y1" s="422"/>
      <c r="Z1" s="422"/>
      <c r="AA1" s="3"/>
      <c r="AB1" s="458"/>
      <c r="AC1" s="458"/>
      <c r="AD1" s="458"/>
      <c r="AE1" s="458"/>
      <c r="AF1" s="196"/>
      <c r="AG1" s="458"/>
      <c r="AH1" s="458"/>
      <c r="AI1" s="458"/>
      <c r="AJ1" s="458"/>
    </row>
    <row r="2" spans="1:36" s="2" customFormat="1" ht="60.75" customHeight="1">
      <c r="A2" s="197" t="s">
        <v>6</v>
      </c>
      <c r="B2" s="197" t="s">
        <v>7</v>
      </c>
      <c r="C2" s="197" t="s">
        <v>116</v>
      </c>
      <c r="D2" s="197" t="s">
        <v>9</v>
      </c>
      <c r="E2" s="197" t="s">
        <v>10</v>
      </c>
      <c r="F2" s="198" t="s">
        <v>11</v>
      </c>
      <c r="G2" s="198" t="s">
        <v>12</v>
      </c>
      <c r="H2" s="198" t="s">
        <v>13</v>
      </c>
      <c r="I2" s="199" t="s">
        <v>117</v>
      </c>
      <c r="J2" s="13" t="s">
        <v>14</v>
      </c>
      <c r="K2" s="200" t="s">
        <v>16</v>
      </c>
      <c r="L2" s="201" t="s">
        <v>17</v>
      </c>
      <c r="M2" s="201" t="s">
        <v>18</v>
      </c>
      <c r="N2" s="201" t="s">
        <v>19</v>
      </c>
      <c r="O2" s="202"/>
      <c r="P2" s="203" t="s">
        <v>174</v>
      </c>
      <c r="Q2" s="204" t="s">
        <v>21</v>
      </c>
      <c r="R2" s="178" t="s">
        <v>291</v>
      </c>
      <c r="S2" s="205" t="s">
        <v>23</v>
      </c>
      <c r="T2" s="205" t="s">
        <v>24</v>
      </c>
      <c r="U2" s="206"/>
      <c r="V2" s="203" t="s">
        <v>174</v>
      </c>
      <c r="W2" s="204" t="s">
        <v>21</v>
      </c>
      <c r="X2" s="178" t="s">
        <v>291</v>
      </c>
      <c r="Y2" s="205" t="s">
        <v>23</v>
      </c>
      <c r="Z2" s="205" t="s">
        <v>24</v>
      </c>
      <c r="AB2" s="207"/>
      <c r="AC2" s="204"/>
      <c r="AD2" s="208"/>
      <c r="AE2" s="208"/>
      <c r="AF2" s="206"/>
      <c r="AG2" s="207"/>
      <c r="AH2" s="204"/>
      <c r="AI2" s="208"/>
      <c r="AJ2" s="208"/>
    </row>
    <row r="3" spans="1:36" ht="66" customHeight="1">
      <c r="A3" s="448" t="s">
        <v>292</v>
      </c>
      <c r="B3" s="448" t="s">
        <v>99</v>
      </c>
      <c r="C3" s="451" t="s">
        <v>293</v>
      </c>
      <c r="D3" s="209"/>
      <c r="E3" s="451" t="s">
        <v>294</v>
      </c>
      <c r="F3" s="105" t="s">
        <v>295</v>
      </c>
      <c r="G3" s="105" t="s">
        <v>296</v>
      </c>
      <c r="H3" s="105" t="s">
        <v>297</v>
      </c>
      <c r="I3" s="115">
        <v>1</v>
      </c>
      <c r="J3" s="210">
        <v>177600000</v>
      </c>
      <c r="K3" s="112">
        <v>1</v>
      </c>
      <c r="L3" s="112"/>
      <c r="M3" s="112"/>
      <c r="N3" s="112"/>
      <c r="O3" s="107"/>
      <c r="P3" s="211">
        <v>100</v>
      </c>
      <c r="Q3" s="212">
        <v>1</v>
      </c>
      <c r="R3" s="211">
        <v>0</v>
      </c>
      <c r="S3" s="213" t="s">
        <v>298</v>
      </c>
      <c r="T3" s="53" t="s">
        <v>299</v>
      </c>
      <c r="U3" s="214"/>
      <c r="V3" s="215" t="s">
        <v>105</v>
      </c>
      <c r="W3" s="215"/>
      <c r="X3" s="215"/>
      <c r="Y3" s="215"/>
      <c r="Z3" s="215"/>
      <c r="AA3" s="214"/>
      <c r="AB3" s="215"/>
      <c r="AC3" s="215"/>
      <c r="AD3" s="215"/>
      <c r="AE3" s="215"/>
      <c r="AF3" s="214"/>
      <c r="AG3" s="215"/>
      <c r="AH3" s="215"/>
      <c r="AI3" s="215"/>
      <c r="AJ3" s="215"/>
    </row>
    <row r="4" spans="1:36" ht="84" customHeight="1">
      <c r="A4" s="449"/>
      <c r="B4" s="450"/>
      <c r="C4" s="452"/>
      <c r="D4" s="209"/>
      <c r="E4" s="453"/>
      <c r="F4" s="112" t="s">
        <v>300</v>
      </c>
      <c r="G4" s="105" t="s">
        <v>301</v>
      </c>
      <c r="H4" s="105" t="s">
        <v>297</v>
      </c>
      <c r="I4" s="115">
        <v>4</v>
      </c>
      <c r="J4" s="216">
        <v>171405116</v>
      </c>
      <c r="K4" s="112">
        <v>1</v>
      </c>
      <c r="L4" s="112">
        <v>1</v>
      </c>
      <c r="M4" s="112">
        <v>1</v>
      </c>
      <c r="N4" s="112">
        <v>1</v>
      </c>
      <c r="O4" s="107"/>
      <c r="P4" s="211">
        <v>1</v>
      </c>
      <c r="Q4" s="212">
        <v>0.25</v>
      </c>
      <c r="R4" s="211">
        <v>0</v>
      </c>
      <c r="S4" s="213" t="s">
        <v>302</v>
      </c>
      <c r="T4" s="53" t="s">
        <v>303</v>
      </c>
      <c r="U4" s="214"/>
      <c r="V4" s="217">
        <v>1</v>
      </c>
      <c r="W4" s="212">
        <v>1</v>
      </c>
      <c r="X4" s="218">
        <v>6194884</v>
      </c>
      <c r="Y4" s="215" t="s">
        <v>304</v>
      </c>
      <c r="Z4" s="53" t="s">
        <v>305</v>
      </c>
      <c r="AA4" s="214"/>
      <c r="AB4" s="215"/>
      <c r="AC4" s="215"/>
      <c r="AD4" s="215"/>
      <c r="AE4" s="215"/>
      <c r="AF4" s="214"/>
      <c r="AG4" s="215"/>
      <c r="AH4" s="215"/>
      <c r="AI4" s="215"/>
      <c r="AJ4" s="215"/>
    </row>
    <row r="5" spans="1:36" ht="46.5" customHeight="1">
      <c r="A5" s="209"/>
      <c r="B5" s="450"/>
      <c r="C5" s="452"/>
      <c r="D5" s="209"/>
      <c r="E5" s="112" t="s">
        <v>306</v>
      </c>
      <c r="F5" s="112" t="s">
        <v>307</v>
      </c>
      <c r="G5" s="105" t="s">
        <v>308</v>
      </c>
      <c r="H5" s="105" t="s">
        <v>309</v>
      </c>
      <c r="I5" s="115">
        <v>1</v>
      </c>
      <c r="J5" s="115"/>
      <c r="K5" s="112">
        <v>1</v>
      </c>
      <c r="L5" s="112"/>
      <c r="M5" s="112"/>
      <c r="N5" s="94"/>
      <c r="O5" s="107"/>
      <c r="P5" s="211">
        <v>1</v>
      </c>
      <c r="Q5" s="212">
        <v>1</v>
      </c>
      <c r="R5" s="211">
        <v>0</v>
      </c>
      <c r="S5" s="211" t="s">
        <v>310</v>
      </c>
      <c r="T5" s="53" t="s">
        <v>311</v>
      </c>
      <c r="U5" s="214"/>
      <c r="V5" s="211" t="s">
        <v>105</v>
      </c>
      <c r="W5" s="211"/>
      <c r="X5" s="211" t="s">
        <v>105</v>
      </c>
      <c r="Y5" s="211" t="s">
        <v>105</v>
      </c>
      <c r="Z5" s="211" t="s">
        <v>105</v>
      </c>
      <c r="AA5" s="214"/>
      <c r="AB5" s="215"/>
      <c r="AC5" s="215"/>
      <c r="AD5" s="215"/>
      <c r="AE5" s="215"/>
      <c r="AF5" s="214"/>
      <c r="AG5" s="215"/>
      <c r="AH5" s="215"/>
      <c r="AI5" s="215"/>
      <c r="AJ5" s="215"/>
    </row>
    <row r="6" spans="1:36" ht="68.25" customHeight="1">
      <c r="A6" s="209"/>
      <c r="B6" s="450"/>
      <c r="C6" s="452"/>
      <c r="D6" s="209"/>
      <c r="E6" s="112" t="s">
        <v>306</v>
      </c>
      <c r="F6" s="112" t="s">
        <v>312</v>
      </c>
      <c r="G6" s="105" t="s">
        <v>301</v>
      </c>
      <c r="H6" s="105" t="s">
        <v>309</v>
      </c>
      <c r="I6" s="115">
        <v>4</v>
      </c>
      <c r="J6" s="115"/>
      <c r="K6" s="112">
        <v>1</v>
      </c>
      <c r="L6" s="112">
        <v>1</v>
      </c>
      <c r="M6" s="112">
        <v>1</v>
      </c>
      <c r="N6" s="112">
        <v>1</v>
      </c>
      <c r="O6" s="107"/>
      <c r="P6" s="211">
        <v>1</v>
      </c>
      <c r="Q6" s="212">
        <v>0.1</v>
      </c>
      <c r="R6" s="211">
        <v>0</v>
      </c>
      <c r="S6" s="211" t="s">
        <v>313</v>
      </c>
      <c r="T6" s="45" t="s">
        <v>314</v>
      </c>
      <c r="U6" s="214"/>
      <c r="V6" s="211">
        <v>1</v>
      </c>
      <c r="W6" s="212">
        <v>0.25</v>
      </c>
      <c r="X6" s="211" t="s">
        <v>315</v>
      </c>
      <c r="Y6" s="211" t="s">
        <v>316</v>
      </c>
      <c r="Z6" s="53" t="s">
        <v>317</v>
      </c>
      <c r="AA6" s="214"/>
      <c r="AB6" s="215"/>
      <c r="AC6" s="215"/>
      <c r="AD6" s="215"/>
      <c r="AE6" s="215"/>
      <c r="AF6" s="214"/>
      <c r="AG6" s="215"/>
      <c r="AH6" s="215"/>
      <c r="AI6" s="215"/>
      <c r="AJ6" s="215"/>
    </row>
    <row r="7" spans="1:36" ht="66" customHeight="1">
      <c r="A7" s="209"/>
      <c r="B7" s="450"/>
      <c r="C7" s="452"/>
      <c r="D7" s="209"/>
      <c r="E7" s="454" t="s">
        <v>318</v>
      </c>
      <c r="F7" s="112" t="s">
        <v>319</v>
      </c>
      <c r="G7" s="105" t="s">
        <v>320</v>
      </c>
      <c r="H7" s="105" t="s">
        <v>309</v>
      </c>
      <c r="I7" s="115">
        <v>4</v>
      </c>
      <c r="J7" s="115"/>
      <c r="K7" s="112">
        <v>1</v>
      </c>
      <c r="L7" s="112">
        <v>1</v>
      </c>
      <c r="M7" s="112">
        <v>1</v>
      </c>
      <c r="N7" s="112">
        <v>1</v>
      </c>
      <c r="O7" s="107"/>
      <c r="P7" s="211">
        <v>1</v>
      </c>
      <c r="Q7" s="212">
        <v>0.25</v>
      </c>
      <c r="R7" s="211">
        <v>0</v>
      </c>
      <c r="S7" s="211" t="s">
        <v>321</v>
      </c>
      <c r="T7" s="45" t="s">
        <v>322</v>
      </c>
      <c r="U7" s="107"/>
      <c r="V7" s="211">
        <v>1</v>
      </c>
      <c r="W7" s="212">
        <v>0.25</v>
      </c>
      <c r="X7" s="112">
        <v>0</v>
      </c>
      <c r="Y7" s="211" t="s">
        <v>321</v>
      </c>
      <c r="Z7" s="45" t="s">
        <v>323</v>
      </c>
      <c r="AA7" s="107"/>
      <c r="AB7" s="112"/>
      <c r="AC7" s="112"/>
      <c r="AD7" s="112"/>
      <c r="AE7" s="112"/>
      <c r="AF7" s="107"/>
      <c r="AG7" s="112"/>
      <c r="AH7" s="112"/>
      <c r="AI7" s="112"/>
      <c r="AJ7" s="112"/>
    </row>
    <row r="8" spans="1:36" ht="66" customHeight="1">
      <c r="A8" s="209"/>
      <c r="B8" s="450"/>
      <c r="C8" s="452"/>
      <c r="D8" s="219"/>
      <c r="E8" s="455"/>
      <c r="F8" s="112" t="s">
        <v>324</v>
      </c>
      <c r="G8" s="105" t="s">
        <v>325</v>
      </c>
      <c r="H8" s="105" t="s">
        <v>309</v>
      </c>
      <c r="I8" s="115">
        <v>4</v>
      </c>
      <c r="J8" s="115"/>
      <c r="K8" s="112">
        <v>1</v>
      </c>
      <c r="L8" s="112">
        <v>1</v>
      </c>
      <c r="M8" s="112">
        <v>1</v>
      </c>
      <c r="N8" s="112">
        <v>1</v>
      </c>
      <c r="O8" s="107"/>
      <c r="P8" s="211">
        <v>1</v>
      </c>
      <c r="Q8" s="212">
        <v>0.25</v>
      </c>
      <c r="R8" s="211">
        <v>0</v>
      </c>
      <c r="S8" s="211" t="s">
        <v>326</v>
      </c>
      <c r="T8" s="45" t="s">
        <v>322</v>
      </c>
      <c r="U8" s="107"/>
      <c r="V8" s="112">
        <v>1</v>
      </c>
      <c r="W8" s="109">
        <v>0.25</v>
      </c>
      <c r="X8" s="112">
        <v>0</v>
      </c>
      <c r="Y8" s="211" t="s">
        <v>326</v>
      </c>
      <c r="Z8" s="45" t="s">
        <v>323</v>
      </c>
      <c r="AA8" s="107"/>
      <c r="AB8" s="112"/>
      <c r="AC8" s="112"/>
      <c r="AD8" s="112"/>
      <c r="AE8" s="112"/>
      <c r="AF8" s="107"/>
      <c r="AG8" s="112"/>
      <c r="AH8" s="112"/>
      <c r="AI8" s="112"/>
      <c r="AJ8" s="112"/>
    </row>
    <row r="9" spans="1:36" ht="66" customHeight="1">
      <c r="A9" s="108" t="s">
        <v>327</v>
      </c>
      <c r="B9" s="450"/>
      <c r="C9" s="452"/>
      <c r="D9" s="112" t="s">
        <v>9</v>
      </c>
      <c r="E9" s="220"/>
      <c r="F9" s="220" t="s">
        <v>328</v>
      </c>
      <c r="G9" s="220" t="s">
        <v>329</v>
      </c>
      <c r="H9" s="220" t="s">
        <v>330</v>
      </c>
      <c r="I9" s="221">
        <v>4</v>
      </c>
      <c r="J9" s="222">
        <v>368786156</v>
      </c>
      <c r="K9" s="223">
        <v>0</v>
      </c>
      <c r="L9" s="220">
        <v>2</v>
      </c>
      <c r="M9" s="220">
        <v>1</v>
      </c>
      <c r="N9" s="220">
        <v>1</v>
      </c>
      <c r="O9" s="224" t="s">
        <v>37</v>
      </c>
      <c r="P9" s="211">
        <v>0</v>
      </c>
      <c r="Q9" s="212">
        <v>0</v>
      </c>
      <c r="R9" s="211">
        <v>0</v>
      </c>
      <c r="S9" s="211" t="s">
        <v>331</v>
      </c>
      <c r="T9" s="45" t="s">
        <v>332</v>
      </c>
      <c r="U9" s="224" t="s">
        <v>37</v>
      </c>
      <c r="V9" s="211">
        <v>2</v>
      </c>
      <c r="W9" s="212">
        <v>0.5</v>
      </c>
      <c r="X9" s="211" t="s">
        <v>333</v>
      </c>
      <c r="Y9" s="220" t="s">
        <v>334</v>
      </c>
      <c r="Z9" s="45" t="s">
        <v>335</v>
      </c>
      <c r="AA9" s="224" t="s">
        <v>37</v>
      </c>
      <c r="AB9" s="225" t="s">
        <v>37</v>
      </c>
      <c r="AC9" s="226" t="s">
        <v>37</v>
      </c>
      <c r="AD9" s="226" t="s">
        <v>37</v>
      </c>
      <c r="AE9" s="226" t="s">
        <v>37</v>
      </c>
      <c r="AF9" s="224" t="s">
        <v>37</v>
      </c>
      <c r="AG9" s="225" t="s">
        <v>37</v>
      </c>
      <c r="AH9" s="226" t="s">
        <v>37</v>
      </c>
      <c r="AI9" s="226" t="s">
        <v>37</v>
      </c>
      <c r="AJ9" s="226" t="s">
        <v>37</v>
      </c>
    </row>
    <row r="10" spans="1:36" ht="76.5" customHeight="1">
      <c r="A10" s="112"/>
      <c r="B10" s="450"/>
      <c r="C10" s="452"/>
      <c r="D10" s="227" t="s">
        <v>9</v>
      </c>
      <c r="E10" s="228"/>
      <c r="F10" s="220" t="s">
        <v>336</v>
      </c>
      <c r="G10" s="220" t="s">
        <v>337</v>
      </c>
      <c r="H10" s="220" t="s">
        <v>330</v>
      </c>
      <c r="I10" s="229">
        <v>1</v>
      </c>
      <c r="J10" s="456">
        <v>122000000</v>
      </c>
      <c r="K10" s="230">
        <v>0.24</v>
      </c>
      <c r="L10" s="231">
        <v>0.26</v>
      </c>
      <c r="M10" s="230">
        <v>0.24</v>
      </c>
      <c r="N10" s="231">
        <v>0.26</v>
      </c>
      <c r="O10" s="224"/>
      <c r="P10" s="212">
        <v>0.24</v>
      </c>
      <c r="Q10" s="212">
        <v>0.24</v>
      </c>
      <c r="R10" s="443"/>
      <c r="S10" s="211" t="s">
        <v>338</v>
      </c>
      <c r="T10" s="45" t="s">
        <v>339</v>
      </c>
      <c r="U10" s="224"/>
      <c r="V10" s="211">
        <v>0</v>
      </c>
      <c r="W10" s="212">
        <v>0</v>
      </c>
      <c r="X10" s="211" t="s">
        <v>340</v>
      </c>
      <c r="Y10" s="220" t="s">
        <v>341</v>
      </c>
      <c r="Z10" s="220" t="s">
        <v>105</v>
      </c>
      <c r="AA10" s="224"/>
      <c r="AB10" s="225"/>
      <c r="AC10" s="226"/>
      <c r="AD10" s="226"/>
      <c r="AE10" s="226"/>
      <c r="AF10" s="224"/>
      <c r="AG10" s="225"/>
      <c r="AH10" s="226"/>
      <c r="AI10" s="226"/>
      <c r="AJ10" s="226"/>
    </row>
    <row r="11" spans="1:36" ht="76.5" customHeight="1">
      <c r="A11" s="112"/>
      <c r="B11" s="450"/>
      <c r="C11" s="452"/>
      <c r="D11" s="227" t="s">
        <v>9</v>
      </c>
      <c r="E11" s="228"/>
      <c r="F11" s="220" t="s">
        <v>342</v>
      </c>
      <c r="G11" s="220" t="s">
        <v>343</v>
      </c>
      <c r="H11" s="220" t="s">
        <v>330</v>
      </c>
      <c r="I11" s="229">
        <v>1</v>
      </c>
      <c r="J11" s="457"/>
      <c r="K11" s="230">
        <v>0.24</v>
      </c>
      <c r="L11" s="231">
        <v>0.26</v>
      </c>
      <c r="M11" s="230">
        <v>0.24</v>
      </c>
      <c r="N11" s="231">
        <v>0.26</v>
      </c>
      <c r="O11" s="224"/>
      <c r="P11" s="212">
        <v>0.24</v>
      </c>
      <c r="Q11" s="212">
        <v>0.24</v>
      </c>
      <c r="R11" s="444"/>
      <c r="S11" s="211" t="s">
        <v>344</v>
      </c>
      <c r="T11" s="45" t="s">
        <v>339</v>
      </c>
      <c r="U11" s="224"/>
      <c r="V11" s="211">
        <v>0</v>
      </c>
      <c r="W11" s="212">
        <v>0</v>
      </c>
      <c r="X11" s="211" t="s">
        <v>345</v>
      </c>
      <c r="Y11" s="220" t="s">
        <v>346</v>
      </c>
      <c r="Z11" s="220" t="s">
        <v>105</v>
      </c>
      <c r="AA11" s="224"/>
      <c r="AB11" s="225"/>
      <c r="AC11" s="226"/>
      <c r="AD11" s="226"/>
      <c r="AE11" s="226"/>
      <c r="AF11" s="224"/>
      <c r="AG11" s="225"/>
      <c r="AH11" s="226"/>
      <c r="AI11" s="226"/>
      <c r="AJ11" s="226"/>
    </row>
    <row r="12" spans="1:36" ht="54" customHeight="1">
      <c r="A12" s="232" t="s">
        <v>347</v>
      </c>
      <c r="B12" s="450"/>
      <c r="C12" s="452"/>
      <c r="D12" s="233"/>
      <c r="E12" s="445" t="s">
        <v>348</v>
      </c>
      <c r="F12" s="105" t="s">
        <v>349</v>
      </c>
      <c r="G12" s="105" t="s">
        <v>350</v>
      </c>
      <c r="H12" s="105" t="s">
        <v>351</v>
      </c>
      <c r="I12" s="115">
        <v>1</v>
      </c>
      <c r="J12" s="115"/>
      <c r="K12" s="112">
        <v>1</v>
      </c>
      <c r="L12" s="94"/>
      <c r="M12" s="94"/>
      <c r="N12" s="94"/>
      <c r="O12" s="107"/>
      <c r="P12" s="212">
        <v>1</v>
      </c>
      <c r="Q12" s="212">
        <v>1</v>
      </c>
      <c r="R12" s="211"/>
      <c r="S12" s="105" t="s">
        <v>352</v>
      </c>
      <c r="T12" s="211" t="s">
        <v>353</v>
      </c>
      <c r="U12" s="107"/>
      <c r="V12" s="212">
        <v>1</v>
      </c>
      <c r="W12" s="212">
        <v>1</v>
      </c>
      <c r="X12" s="211" t="s">
        <v>105</v>
      </c>
      <c r="Y12" s="105" t="s">
        <v>352</v>
      </c>
      <c r="Z12" s="45" t="s">
        <v>354</v>
      </c>
      <c r="AA12" s="107"/>
      <c r="AB12" s="112"/>
      <c r="AC12" s="112"/>
      <c r="AD12" s="112"/>
      <c r="AE12" s="112"/>
      <c r="AF12" s="107"/>
      <c r="AG12" s="112"/>
      <c r="AH12" s="112"/>
      <c r="AI12" s="112"/>
      <c r="AJ12" s="112"/>
    </row>
    <row r="13" spans="1:36" ht="54" customHeight="1">
      <c r="A13" s="234"/>
      <c r="B13" s="450"/>
      <c r="C13" s="452"/>
      <c r="D13" s="209"/>
      <c r="E13" s="446"/>
      <c r="F13" s="112" t="s">
        <v>355</v>
      </c>
      <c r="G13" s="105" t="s">
        <v>356</v>
      </c>
      <c r="H13" s="105" t="s">
        <v>351</v>
      </c>
      <c r="I13" s="115">
        <v>4</v>
      </c>
      <c r="J13" s="115"/>
      <c r="K13" s="112">
        <v>1</v>
      </c>
      <c r="L13" s="112">
        <v>1</v>
      </c>
      <c r="M13" s="112">
        <v>1</v>
      </c>
      <c r="N13" s="112">
        <v>1</v>
      </c>
      <c r="O13" s="107"/>
      <c r="P13" s="235">
        <v>0.25</v>
      </c>
      <c r="Q13" s="235">
        <v>0.25</v>
      </c>
      <c r="R13" s="112"/>
      <c r="S13" s="112" t="s">
        <v>357</v>
      </c>
      <c r="T13" s="112" t="s">
        <v>353</v>
      </c>
      <c r="U13" s="107"/>
      <c r="V13" s="235">
        <v>0.25</v>
      </c>
      <c r="W13" s="235">
        <v>0.25</v>
      </c>
      <c r="X13" s="112" t="s">
        <v>105</v>
      </c>
      <c r="Y13" s="112" t="s">
        <v>358</v>
      </c>
      <c r="Z13" s="45" t="s">
        <v>359</v>
      </c>
      <c r="AA13" s="107"/>
      <c r="AB13" s="112"/>
      <c r="AC13" s="112"/>
      <c r="AD13" s="112"/>
      <c r="AE13" s="112"/>
      <c r="AF13" s="107"/>
      <c r="AG13" s="112"/>
      <c r="AH13" s="112"/>
      <c r="AI13" s="112"/>
      <c r="AJ13" s="112"/>
    </row>
    <row r="14" spans="1:36" ht="54" customHeight="1">
      <c r="A14" s="209"/>
      <c r="B14" s="450"/>
      <c r="C14" s="452"/>
      <c r="D14" s="209"/>
      <c r="E14" s="446"/>
      <c r="F14" s="105" t="s">
        <v>360</v>
      </c>
      <c r="G14" s="105" t="s">
        <v>361</v>
      </c>
      <c r="H14" s="105" t="s">
        <v>351</v>
      </c>
      <c r="I14" s="115">
        <v>16</v>
      </c>
      <c r="J14" s="115"/>
      <c r="K14" s="112">
        <v>4</v>
      </c>
      <c r="L14" s="112">
        <v>4</v>
      </c>
      <c r="M14" s="112">
        <v>4</v>
      </c>
      <c r="N14" s="112">
        <v>4</v>
      </c>
      <c r="O14" s="107"/>
      <c r="P14" s="235">
        <v>0.25</v>
      </c>
      <c r="Q14" s="235">
        <v>0.25</v>
      </c>
      <c r="R14" s="112"/>
      <c r="S14" s="112" t="s">
        <v>362</v>
      </c>
      <c r="T14" s="236" t="s">
        <v>363</v>
      </c>
      <c r="U14" s="107"/>
      <c r="V14" s="235">
        <v>0.25</v>
      </c>
      <c r="W14" s="235">
        <v>0.25</v>
      </c>
      <c r="X14" s="112" t="s">
        <v>105</v>
      </c>
      <c r="Y14" s="112" t="s">
        <v>364</v>
      </c>
      <c r="Z14" s="45" t="s">
        <v>365</v>
      </c>
      <c r="AA14" s="107"/>
      <c r="AB14" s="112"/>
      <c r="AC14" s="112"/>
      <c r="AD14" s="112"/>
      <c r="AE14" s="112"/>
      <c r="AF14" s="107"/>
      <c r="AG14" s="112"/>
      <c r="AH14" s="112"/>
      <c r="AI14" s="112"/>
      <c r="AJ14" s="112"/>
    </row>
    <row r="15" spans="1:36" ht="54" customHeight="1">
      <c r="A15" s="209"/>
      <c r="B15" s="450"/>
      <c r="C15" s="452"/>
      <c r="D15" s="209"/>
      <c r="E15" s="446"/>
      <c r="F15" s="105" t="s">
        <v>366</v>
      </c>
      <c r="G15" s="105" t="s">
        <v>367</v>
      </c>
      <c r="H15" s="105" t="s">
        <v>351</v>
      </c>
      <c r="I15" s="115">
        <v>1</v>
      </c>
      <c r="J15" s="237"/>
      <c r="K15" s="94"/>
      <c r="L15" s="94"/>
      <c r="M15" s="94"/>
      <c r="N15" s="112">
        <v>1</v>
      </c>
      <c r="O15" s="107"/>
      <c r="P15" s="109">
        <v>0</v>
      </c>
      <c r="Q15" s="109">
        <v>0</v>
      </c>
      <c r="R15" s="112"/>
      <c r="S15" s="112"/>
      <c r="T15" s="112"/>
      <c r="U15" s="107"/>
      <c r="V15" s="109">
        <v>0</v>
      </c>
      <c r="W15" s="109">
        <v>0</v>
      </c>
      <c r="X15" s="112" t="s">
        <v>105</v>
      </c>
      <c r="Y15" s="112"/>
      <c r="Z15" s="112" t="s">
        <v>105</v>
      </c>
      <c r="AA15" s="107"/>
      <c r="AB15" s="112"/>
      <c r="AC15" s="112"/>
      <c r="AD15" s="112"/>
      <c r="AE15" s="112"/>
      <c r="AF15" s="107"/>
      <c r="AG15" s="112"/>
      <c r="AH15" s="112"/>
      <c r="AI15" s="112"/>
      <c r="AJ15" s="112"/>
    </row>
    <row r="16" spans="1:36" ht="80.25" customHeight="1">
      <c r="A16" s="209"/>
      <c r="B16" s="450"/>
      <c r="C16" s="452"/>
      <c r="D16" s="209"/>
      <c r="E16" s="446"/>
      <c r="F16" s="105" t="s">
        <v>368</v>
      </c>
      <c r="G16" s="105" t="s">
        <v>46</v>
      </c>
      <c r="H16" s="105" t="s">
        <v>351</v>
      </c>
      <c r="I16" s="115">
        <v>1</v>
      </c>
      <c r="J16" s="115"/>
      <c r="K16" s="112">
        <v>1</v>
      </c>
      <c r="L16" s="94"/>
      <c r="M16" s="94"/>
      <c r="N16" s="94"/>
      <c r="O16" s="107"/>
      <c r="P16" s="212">
        <v>1</v>
      </c>
      <c r="Q16" s="212">
        <v>1</v>
      </c>
      <c r="R16" s="112"/>
      <c r="S16" s="112" t="s">
        <v>369</v>
      </c>
      <c r="T16" s="238" t="s">
        <v>353</v>
      </c>
      <c r="U16" s="107"/>
      <c r="V16" s="212">
        <v>1</v>
      </c>
      <c r="W16" s="212">
        <v>1</v>
      </c>
      <c r="X16" s="112" t="s">
        <v>105</v>
      </c>
      <c r="Y16" s="112" t="s">
        <v>369</v>
      </c>
      <c r="Z16" s="112" t="s">
        <v>105</v>
      </c>
      <c r="AA16" s="107"/>
      <c r="AB16" s="112"/>
      <c r="AC16" s="112"/>
      <c r="AD16" s="112"/>
      <c r="AE16" s="112"/>
      <c r="AF16" s="107"/>
      <c r="AG16" s="112"/>
      <c r="AH16" s="112"/>
      <c r="AI16" s="112"/>
      <c r="AJ16" s="112"/>
    </row>
    <row r="17" spans="1:36" ht="80.25" customHeight="1">
      <c r="A17" s="209"/>
      <c r="B17" s="449"/>
      <c r="C17" s="453"/>
      <c r="D17" s="209"/>
      <c r="E17" s="447"/>
      <c r="F17" s="105" t="s">
        <v>370</v>
      </c>
      <c r="G17" s="105" t="s">
        <v>371</v>
      </c>
      <c r="H17" s="105" t="s">
        <v>351</v>
      </c>
      <c r="I17" s="115">
        <v>4</v>
      </c>
      <c r="J17" s="115"/>
      <c r="K17" s="112">
        <v>1</v>
      </c>
      <c r="L17" s="112">
        <v>1</v>
      </c>
      <c r="M17" s="112">
        <v>1</v>
      </c>
      <c r="N17" s="112">
        <v>1</v>
      </c>
      <c r="O17" s="107"/>
      <c r="P17" s="235">
        <v>0.25</v>
      </c>
      <c r="Q17" s="235">
        <v>0.25</v>
      </c>
      <c r="R17" s="112"/>
      <c r="S17" s="112" t="s">
        <v>372</v>
      </c>
      <c r="T17" s="45" t="s">
        <v>353</v>
      </c>
      <c r="U17" s="107"/>
      <c r="V17" s="235">
        <v>0.25</v>
      </c>
      <c r="W17" s="235">
        <v>0.25</v>
      </c>
      <c r="X17" s="112" t="s">
        <v>105</v>
      </c>
      <c r="Y17" s="112" t="s">
        <v>373</v>
      </c>
      <c r="Z17" s="45" t="s">
        <v>374</v>
      </c>
      <c r="AA17" s="107"/>
      <c r="AB17" s="112"/>
      <c r="AC17" s="112"/>
      <c r="AD17" s="112"/>
      <c r="AE17" s="112"/>
      <c r="AF17" s="107"/>
      <c r="AG17" s="112"/>
      <c r="AH17" s="112"/>
      <c r="AI17" s="112"/>
      <c r="AJ17" s="112"/>
    </row>
    <row r="18" spans="1:36" ht="18">
      <c r="A18" s="209"/>
      <c r="B18" s="209"/>
      <c r="C18" s="209"/>
      <c r="D18" s="107"/>
      <c r="E18" s="107"/>
      <c r="F18" s="107"/>
      <c r="G18" s="107"/>
      <c r="H18" s="107"/>
      <c r="I18" s="107"/>
      <c r="J18" s="107"/>
      <c r="K18" s="107"/>
      <c r="L18" s="107"/>
      <c r="M18" s="107"/>
      <c r="N18" s="107"/>
      <c r="O18" s="107"/>
      <c r="U18" s="107"/>
      <c r="V18" s="107"/>
      <c r="W18" s="107"/>
      <c r="X18" s="107"/>
      <c r="Y18" s="107"/>
      <c r="Z18" s="107"/>
      <c r="AA18" s="107"/>
      <c r="AB18" s="107"/>
      <c r="AC18" s="107"/>
      <c r="AD18" s="107"/>
      <c r="AE18" s="107"/>
      <c r="AF18" s="107"/>
      <c r="AG18" s="107"/>
      <c r="AH18" s="107"/>
      <c r="AI18" s="107"/>
      <c r="AJ18" s="107"/>
    </row>
    <row r="19" spans="1:36">
      <c r="A19" s="107"/>
      <c r="B19" s="107"/>
      <c r="C19" s="107"/>
      <c r="V19" s="1" t="s">
        <v>673</v>
      </c>
      <c r="W19" s="259">
        <v>0.38</v>
      </c>
    </row>
  </sheetData>
  <mergeCells count="14">
    <mergeCell ref="AG1:AJ1"/>
    <mergeCell ref="A1:I1"/>
    <mergeCell ref="K1:N1"/>
    <mergeCell ref="P1:T1"/>
    <mergeCell ref="V1:Z1"/>
    <mergeCell ref="AB1:AE1"/>
    <mergeCell ref="R10:R11"/>
    <mergeCell ref="E12:E17"/>
    <mergeCell ref="A3:A4"/>
    <mergeCell ref="B3:B17"/>
    <mergeCell ref="C3:C17"/>
    <mergeCell ref="E3:E4"/>
    <mergeCell ref="E7:E8"/>
    <mergeCell ref="J10:J11"/>
  </mergeCells>
  <dataValidations count="1">
    <dataValidation type="list" allowBlank="1" showInputMessage="1" showErrorMessage="1" sqref="D7 D5 D3" xr:uid="{6A137FC1-A9C2-4800-8AD6-5EC5A100348B}">
      <formula1>#REF!</formula1>
    </dataValidation>
  </dataValidations>
  <hyperlinks>
    <hyperlink ref="T7" r:id="rId1" xr:uid="{719056B6-5EA4-44F0-B9F4-2FEE52C28B08}"/>
    <hyperlink ref="T8" r:id="rId2" xr:uid="{A9E69086-70D8-4AD6-80CD-BF34351BDC4C}"/>
    <hyperlink ref="T5" r:id="rId3" xr:uid="{FA43C729-DF54-48FB-A6D3-472D0B63EAE2}"/>
    <hyperlink ref="T6" r:id="rId4" xr:uid="{529E2244-8A71-455D-A60F-75F0F017BF19}"/>
    <hyperlink ref="T9" r:id="rId5" xr:uid="{8377FC49-CB6C-48A2-8132-4B819599ACB4}"/>
    <hyperlink ref="T10" r:id="rId6" xr:uid="{8F894049-0E9F-4F6E-9ADC-71FCF2D3A3B2}"/>
    <hyperlink ref="T11" r:id="rId7" xr:uid="{2DE04F91-8EFA-4672-BE3B-3E2694FF8AC8}"/>
    <hyperlink ref="T17" r:id="rId8" display="https://ipsegovco-my.sharepoint.com/personal/planeacion_ipse_gov_co/_layouts/15/onedrive.aspx?id=%2Fpersonal%2Fplaneacion%5Fipse%5Fgov%5Fco%2FDocuments%2FPLANEACI%C3%93N%20INSTITUCIONAL%202025%2F2025%20PLANES%20DE%20ACCI%C3%93N%20AREAS%2F2025%20TALENTO%20HUMANO%2Fprimer%20trimestre%20evidencias%2FSG%2DSST&amp;ct=1744123468690&amp;or=OWA%2DNT%2DMail&amp;ga=1" xr:uid="{DBC9E25E-EA8D-42A9-B339-0BB6352E9BF0}"/>
    <hyperlink ref="T16" r:id="rId9" display="https://ipsegovco-my.sharepoint.com/personal/planeacion_ipse_gov_co/_layouts/15/onedrive.aspx?id=%2Fpersonal%2Fplaneacion%5Fipse%5Fgov%5Fco%2FDocuments%2FPLANEACI%C3%93N%20INSTITUCIONAL%202025%2F2025%20PLANES%20DE%20ACCI%C3%93N%20AREAS%2F2025%20TALENTO%20HUMANO%2Fprimer%20trimestre%20evidencias%2FSG%2DSST&amp;ct=1744123468690&amp;or=OWA%2DNT%2DMail&amp;ga=1" xr:uid="{B8DF2213-F3A3-48EE-A0D2-BA03F1BE2653}"/>
    <hyperlink ref="T3" r:id="rId10" display="https://ipsegovco-my.sharepoint.com/:b:/r/personal/planeacion_ipse_gov_co/Documents/PLANEACI%C3%93N%20INSTITUCIONAL%202025/2025%20PLANES%20DE%20ACCI%C3%93N%20AREAS/2025%20TALENTO%20HUMANO/primer%20trimestre%20evidencias/Bienestar/plan%20de%20bienestar%202025.pdf?csf=1&amp;web=1&amp;e=hFlBC6" xr:uid="{DC982DDB-FC79-4636-A684-9C0D961D5A00}"/>
    <hyperlink ref="T4" r:id="rId11" display="https://ipsegovco-my.sharepoint.com/personal/planeacion_ipse_gov_co/_layouts/15/onedrive.aspx?id=%2Fpersonal%2Fplaneacion%5Fipse%5Fgov%5Fco%2FDocuments%2FPLANEACI%C3%93N%20INSTITUCIONAL%202025%2F2025%20PLANES%20DE%20ACCI%C3%93N%20AREAS%2F2025%20TALENTO%20HUMANO%2Fprimer%20trimestre%20evidencias%2FBienestar&amp;ct=1744314110198&amp;or=OWA%2DNT%2DMail&amp;ga=1" xr:uid="{E13D0FFC-E7D4-481C-AD2C-632B81C3DC56}"/>
    <hyperlink ref="T14" r:id="rId12" xr:uid="{D2A6896B-97EA-4AB0-8F3C-A143ECAE18F2}"/>
    <hyperlink ref="Z7" r:id="rId13" xr:uid="{D2515D47-4545-4E68-A1A6-68E67B67815E}"/>
    <hyperlink ref="Z8" r:id="rId14" xr:uid="{428529BA-626C-4928-9E7C-CA7DA152AE77}"/>
    <hyperlink ref="Z6" r:id="rId15" display="https://ipsegovco-my.sharepoint.com/personal/planeacion_ipse_gov_co/_layouts/15/onedrive.aspx?ct=1752164723409&amp;or=OWA%2DNT%2DMail&amp;ga=1&amp;id=%2Fpersonal%2Fplaneacion%5Fipse%5Fgov%5Fco%2FDocuments%2FPLANEACI%C3%93N%20INSTITUCIONAL%202025%2F2025%20PLANES%20DE%20ACCI%C3%93N%20AREAS%2F2025%20TALENTO%20HUMANO%2FSegundo%20trimestre%20evidencias%2FInforme%20Capacitaciones%20Segundo%20trimestre%202025%2Epdf&amp;parent=%2Fpersonal%2Fplaneacion%5Fipse%5Fgov%5Fco%2FDocuments%2FPLANEACI%C3%93N%20INSTITUCIONAL%202025%2F2025%20PLANES%20DE%20ACCI%C3%93N%20AREAS%2F2025%20TALENTO%20HUMANO%2FSegundo%20trimestre%20evidencias" xr:uid="{A0716A16-CB3A-4911-9848-89E95210A5CF}"/>
    <hyperlink ref="Z12" r:id="rId16" xr:uid="{AEBCE971-BB63-40E7-B257-65DBBE350838}"/>
    <hyperlink ref="Z13" r:id="rId17" xr:uid="{C5591536-28D5-4C10-A938-A0305FA6C351}"/>
    <hyperlink ref="Z14" r:id="rId18" xr:uid="{24B67592-BAA1-4046-903E-BD9B9006005D}"/>
    <hyperlink ref="Z17" r:id="rId19" xr:uid="{9BE7B218-8DEE-468A-8887-24205A6BC9A7}"/>
    <hyperlink ref="Z4" r:id="rId20" xr:uid="{ADDB81B6-141A-4CA0-98CB-F5B7CEAC3610}"/>
  </hyperlinks>
  <pageMargins left="0.7" right="0.7" top="0.75" bottom="0.75" header="0.3" footer="0.3"/>
  <pageSetup scale="10" orientation="portrait" r:id="rId21"/>
  <legacyDrawing r:id="rId2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5632E-ECCC-4211-9EF7-7E05523E7350}">
  <sheetPr>
    <tabColor rgb="FFFFC000"/>
  </sheetPr>
  <dimension ref="A1:AH8"/>
  <sheetViews>
    <sheetView topLeftCell="O5" zoomScale="80" zoomScaleNormal="80" workbookViewId="0">
      <selection activeCell="V4" sqref="V4:V7"/>
    </sheetView>
  </sheetViews>
  <sheetFormatPr baseColWidth="10" defaultColWidth="12.140625" defaultRowHeight="12.75"/>
  <cols>
    <col min="1" max="1" width="47.7109375" style="1" customWidth="1"/>
    <col min="2" max="2" width="30.28515625" style="1" customWidth="1"/>
    <col min="3" max="3" width="30.85546875" style="1" customWidth="1"/>
    <col min="4" max="4" width="29.85546875" style="1" customWidth="1"/>
    <col min="5" max="5" width="62.7109375" style="1" customWidth="1"/>
    <col min="6" max="6" width="76.5703125" style="1" customWidth="1"/>
    <col min="7" max="7" width="28.85546875" style="1" customWidth="1"/>
    <col min="8" max="9" width="26.28515625" style="1" customWidth="1"/>
    <col min="10" max="10" width="27.140625" style="1" customWidth="1"/>
    <col min="11" max="11" width="36.85546875" style="1" customWidth="1"/>
    <col min="12" max="12" width="30.7109375" style="1" customWidth="1"/>
    <col min="13" max="13" width="27.28515625" style="1" customWidth="1"/>
    <col min="14" max="14" width="27.140625" style="1" customWidth="1"/>
    <col min="15" max="15" width="5.5703125" style="1" customWidth="1"/>
    <col min="16" max="16" width="22.28515625" style="1" customWidth="1"/>
    <col min="17" max="17" width="25" style="1" customWidth="1"/>
    <col min="18" max="18" width="26.28515625" style="1" customWidth="1"/>
    <col min="19" max="19" width="21.140625" style="1" customWidth="1"/>
    <col min="20" max="20" width="12.140625" style="1"/>
    <col min="21" max="21" width="21.140625" style="1" customWidth="1"/>
    <col min="22" max="22" width="26" style="1" customWidth="1"/>
    <col min="23" max="23" width="28.7109375" style="1" customWidth="1"/>
    <col min="24" max="24" width="22" style="1" customWidth="1"/>
    <col min="25" max="25" width="12.140625" style="1"/>
    <col min="26" max="26" width="26.140625" style="1" customWidth="1"/>
    <col min="27" max="27" width="21.85546875" style="1" customWidth="1"/>
    <col min="28" max="28" width="27.28515625" style="1" customWidth="1"/>
    <col min="29" max="29" width="26.140625" style="1" customWidth="1"/>
    <col min="30" max="30" width="12.140625" style="1"/>
    <col min="31" max="31" width="23.7109375" style="1" customWidth="1"/>
    <col min="32" max="32" width="27.85546875" style="1" customWidth="1"/>
    <col min="33" max="33" width="26.5703125" style="1" customWidth="1"/>
    <col min="34" max="34" width="29.7109375" style="1" customWidth="1"/>
    <col min="35" max="16384" width="12.140625" style="1"/>
  </cols>
  <sheetData>
    <row r="1" spans="1:34" ht="12.75" customHeight="1"/>
    <row r="2" spans="1:34" ht="41.25" customHeight="1" thickBot="1">
      <c r="A2" s="440" t="s">
        <v>0</v>
      </c>
      <c r="B2" s="440"/>
      <c r="C2" s="440"/>
      <c r="D2" s="440"/>
      <c r="E2" s="440"/>
      <c r="F2" s="440"/>
      <c r="G2" s="440"/>
      <c r="H2" s="464" t="s">
        <v>142</v>
      </c>
      <c r="I2" s="464"/>
      <c r="J2" s="464"/>
      <c r="K2" s="464"/>
      <c r="L2" s="464"/>
      <c r="M2" s="464"/>
      <c r="N2" s="464"/>
      <c r="P2" s="411" t="s">
        <v>2</v>
      </c>
      <c r="Q2" s="411"/>
      <c r="R2" s="411"/>
      <c r="S2" s="411"/>
      <c r="U2" s="411" t="s">
        <v>3</v>
      </c>
      <c r="V2" s="411"/>
      <c r="W2" s="411"/>
      <c r="X2" s="411"/>
      <c r="Z2" s="411" t="s">
        <v>4</v>
      </c>
      <c r="AA2" s="411"/>
      <c r="AB2" s="411"/>
      <c r="AC2" s="411"/>
      <c r="AE2" s="411" t="s">
        <v>5</v>
      </c>
      <c r="AF2" s="411"/>
      <c r="AG2" s="411"/>
      <c r="AH2" s="411"/>
    </row>
    <row r="3" spans="1:34" s="2" customFormat="1" ht="99.75" customHeight="1">
      <c r="A3" s="116" t="s">
        <v>6</v>
      </c>
      <c r="B3" s="116" t="s">
        <v>7</v>
      </c>
      <c r="C3" s="116" t="s">
        <v>143</v>
      </c>
      <c r="D3" s="116" t="s">
        <v>9</v>
      </c>
      <c r="E3" s="117" t="s">
        <v>10</v>
      </c>
      <c r="F3" s="117" t="s">
        <v>11</v>
      </c>
      <c r="G3" s="117" t="s">
        <v>12</v>
      </c>
      <c r="H3" s="118" t="s">
        <v>13</v>
      </c>
      <c r="I3" s="119" t="s">
        <v>144</v>
      </c>
      <c r="J3" s="120" t="s">
        <v>15</v>
      </c>
      <c r="K3" s="121" t="s">
        <v>16</v>
      </c>
      <c r="L3" s="122" t="s">
        <v>17</v>
      </c>
      <c r="M3" s="122" t="s">
        <v>18</v>
      </c>
      <c r="N3" s="122" t="s">
        <v>19</v>
      </c>
      <c r="O3" s="123"/>
      <c r="P3" s="124" t="s">
        <v>20</v>
      </c>
      <c r="Q3" s="124" t="s">
        <v>145</v>
      </c>
      <c r="R3" s="124" t="s">
        <v>23</v>
      </c>
      <c r="S3" s="124" t="s">
        <v>24</v>
      </c>
      <c r="T3" s="123"/>
      <c r="U3" s="124" t="s">
        <v>20</v>
      </c>
      <c r="V3" s="124" t="s">
        <v>21</v>
      </c>
      <c r="W3" s="124" t="s">
        <v>23</v>
      </c>
      <c r="X3" s="124" t="s">
        <v>24</v>
      </c>
      <c r="Y3" s="123"/>
      <c r="Z3" s="124" t="s">
        <v>20</v>
      </c>
      <c r="AA3" s="124" t="s">
        <v>21</v>
      </c>
      <c r="AB3" s="125" t="s">
        <v>23</v>
      </c>
      <c r="AC3" s="125" t="s">
        <v>24</v>
      </c>
      <c r="AD3" s="123"/>
      <c r="AE3" s="124" t="s">
        <v>20</v>
      </c>
      <c r="AF3" s="124" t="s">
        <v>21</v>
      </c>
      <c r="AG3" s="125" t="s">
        <v>23</v>
      </c>
      <c r="AH3" s="125" t="s">
        <v>24</v>
      </c>
    </row>
    <row r="4" spans="1:34" ht="82.5" customHeight="1">
      <c r="A4" s="461" t="s">
        <v>146</v>
      </c>
      <c r="B4" s="461" t="s">
        <v>147</v>
      </c>
      <c r="C4" s="461" t="s">
        <v>120</v>
      </c>
      <c r="D4" s="461" t="s">
        <v>148</v>
      </c>
      <c r="E4" s="461" t="s">
        <v>149</v>
      </c>
      <c r="F4" s="126" t="s">
        <v>150</v>
      </c>
      <c r="G4" s="126" t="s">
        <v>151</v>
      </c>
      <c r="H4" s="127" t="s">
        <v>152</v>
      </c>
      <c r="I4" s="128">
        <v>165368857</v>
      </c>
      <c r="J4" s="129">
        <v>2</v>
      </c>
      <c r="K4" s="127"/>
      <c r="L4" s="127">
        <v>1</v>
      </c>
      <c r="M4" s="127"/>
      <c r="N4" s="127">
        <v>1</v>
      </c>
      <c r="P4" s="128">
        <v>0</v>
      </c>
      <c r="Q4" s="130">
        <v>0</v>
      </c>
      <c r="R4" s="131" t="s">
        <v>153</v>
      </c>
      <c r="S4" s="131" t="s">
        <v>105</v>
      </c>
      <c r="U4" s="128">
        <v>63195000</v>
      </c>
      <c r="V4" s="387">
        <v>1</v>
      </c>
      <c r="W4" s="7"/>
      <c r="X4" s="7"/>
      <c r="Z4" s="7"/>
      <c r="AA4" s="7"/>
      <c r="AB4" s="7"/>
      <c r="AC4" s="7"/>
      <c r="AE4" s="7"/>
      <c r="AF4" s="7"/>
      <c r="AG4" s="7"/>
      <c r="AH4" s="7"/>
    </row>
    <row r="5" spans="1:34" ht="72" customHeight="1">
      <c r="A5" s="462"/>
      <c r="B5" s="462"/>
      <c r="C5" s="462"/>
      <c r="D5" s="463"/>
      <c r="E5" s="463"/>
      <c r="F5" s="126" t="s">
        <v>154</v>
      </c>
      <c r="G5" s="126" t="s">
        <v>155</v>
      </c>
      <c r="H5" s="127" t="s">
        <v>152</v>
      </c>
      <c r="I5" s="132">
        <v>385860667.5</v>
      </c>
      <c r="J5" s="129">
        <v>1</v>
      </c>
      <c r="K5" s="127"/>
      <c r="L5" s="127"/>
      <c r="M5" s="127"/>
      <c r="N5" s="127">
        <v>1</v>
      </c>
      <c r="P5" s="133">
        <v>0</v>
      </c>
      <c r="Q5" s="134">
        <v>0</v>
      </c>
      <c r="R5" s="135" t="s">
        <v>153</v>
      </c>
      <c r="S5" s="135" t="s">
        <v>105</v>
      </c>
      <c r="U5" s="133">
        <v>0</v>
      </c>
      <c r="V5" s="7"/>
      <c r="W5" s="135" t="s">
        <v>153</v>
      </c>
      <c r="X5" s="135" t="s">
        <v>105</v>
      </c>
      <c r="Z5" s="7"/>
      <c r="AA5" s="7"/>
      <c r="AB5" s="7"/>
      <c r="AC5" s="7"/>
      <c r="AE5" s="7"/>
      <c r="AF5" s="7"/>
      <c r="AG5" s="7"/>
      <c r="AH5" s="7"/>
    </row>
    <row r="6" spans="1:34" ht="64.5" customHeight="1">
      <c r="A6" s="462"/>
      <c r="B6" s="462"/>
      <c r="C6" s="462"/>
      <c r="D6" s="136" t="s">
        <v>101</v>
      </c>
      <c r="E6" s="136" t="s">
        <v>156</v>
      </c>
      <c r="F6" s="126" t="s">
        <v>157</v>
      </c>
      <c r="G6" s="126" t="s">
        <v>158</v>
      </c>
      <c r="H6" s="127" t="s">
        <v>152</v>
      </c>
      <c r="I6" s="127"/>
      <c r="J6" s="129">
        <v>4</v>
      </c>
      <c r="K6" s="127">
        <v>1</v>
      </c>
      <c r="L6" s="127">
        <v>1</v>
      </c>
      <c r="M6" s="127">
        <v>1</v>
      </c>
      <c r="N6" s="127">
        <v>1</v>
      </c>
      <c r="P6" s="137">
        <v>1</v>
      </c>
      <c r="Q6" s="135">
        <v>25</v>
      </c>
      <c r="R6" s="135" t="s">
        <v>159</v>
      </c>
      <c r="S6" s="138" t="s">
        <v>160</v>
      </c>
      <c r="U6" s="7">
        <v>1</v>
      </c>
      <c r="V6" s="40">
        <v>1</v>
      </c>
      <c r="W6" s="135" t="s">
        <v>159</v>
      </c>
      <c r="X6" s="138" t="s">
        <v>160</v>
      </c>
      <c r="Z6" s="7"/>
      <c r="AA6" s="7"/>
      <c r="AB6" s="7"/>
      <c r="AC6" s="7"/>
      <c r="AE6" s="7"/>
      <c r="AF6" s="7"/>
      <c r="AG6" s="7"/>
      <c r="AH6" s="7"/>
    </row>
    <row r="7" spans="1:34" ht="105">
      <c r="A7" s="462"/>
      <c r="B7" s="462"/>
      <c r="C7" s="462"/>
      <c r="D7" s="136" t="s">
        <v>101</v>
      </c>
      <c r="E7" s="136" t="s">
        <v>161</v>
      </c>
      <c r="F7" s="126" t="s">
        <v>162</v>
      </c>
      <c r="G7" s="126" t="s">
        <v>163</v>
      </c>
      <c r="H7" s="127" t="s">
        <v>152</v>
      </c>
      <c r="I7" s="127"/>
      <c r="J7" s="129">
        <v>27</v>
      </c>
      <c r="K7" s="127">
        <v>6</v>
      </c>
      <c r="L7" s="127">
        <v>6</v>
      </c>
      <c r="M7" s="127">
        <v>6</v>
      </c>
      <c r="N7" s="127">
        <v>9</v>
      </c>
      <c r="P7" s="137">
        <v>6</v>
      </c>
      <c r="Q7" s="135">
        <v>6</v>
      </c>
      <c r="R7" s="135" t="s">
        <v>164</v>
      </c>
      <c r="S7" s="138" t="s">
        <v>165</v>
      </c>
      <c r="U7" s="7">
        <v>6</v>
      </c>
      <c r="V7" s="40">
        <v>1</v>
      </c>
      <c r="W7" s="135" t="s">
        <v>164</v>
      </c>
      <c r="X7" s="138" t="s">
        <v>165</v>
      </c>
      <c r="Z7" s="7"/>
      <c r="AA7" s="7"/>
      <c r="AB7" s="7"/>
      <c r="AC7" s="7"/>
      <c r="AE7" s="7"/>
      <c r="AF7" s="7"/>
      <c r="AG7" s="7"/>
      <c r="AH7" s="7"/>
    </row>
    <row r="8" spans="1:34" ht="56.25">
      <c r="A8" s="463"/>
      <c r="B8" s="463"/>
      <c r="C8" s="463"/>
      <c r="D8" s="136" t="s">
        <v>101</v>
      </c>
      <c r="E8" s="127" t="s">
        <v>166</v>
      </c>
      <c r="F8" s="126" t="s">
        <v>167</v>
      </c>
      <c r="G8" s="126" t="s">
        <v>168</v>
      </c>
      <c r="H8" s="127" t="s">
        <v>152</v>
      </c>
      <c r="I8" s="127"/>
      <c r="J8" s="129">
        <v>1</v>
      </c>
      <c r="K8" s="127"/>
      <c r="L8" s="127"/>
      <c r="M8" s="127"/>
      <c r="N8" s="129">
        <v>1</v>
      </c>
      <c r="P8" s="137">
        <v>0</v>
      </c>
      <c r="Q8" s="134">
        <v>0</v>
      </c>
      <c r="R8" s="135" t="s">
        <v>153</v>
      </c>
      <c r="S8" s="135" t="s">
        <v>105</v>
      </c>
      <c r="U8" s="137" t="s">
        <v>105</v>
      </c>
      <c r="V8" s="134"/>
      <c r="W8" s="135" t="s">
        <v>153</v>
      </c>
      <c r="X8" s="135" t="s">
        <v>105</v>
      </c>
      <c r="Z8" s="7"/>
      <c r="AA8" s="7"/>
      <c r="AB8" s="7"/>
      <c r="AC8" s="7"/>
      <c r="AE8" s="7"/>
      <c r="AF8" s="7"/>
      <c r="AG8" s="7"/>
      <c r="AH8" s="7"/>
    </row>
  </sheetData>
  <mergeCells count="11">
    <mergeCell ref="AE2:AH2"/>
    <mergeCell ref="A2:G2"/>
    <mergeCell ref="H2:N2"/>
    <mergeCell ref="P2:S2"/>
    <mergeCell ref="U2:X2"/>
    <mergeCell ref="Z2:AC2"/>
    <mergeCell ref="A4:A8"/>
    <mergeCell ref="B4:B8"/>
    <mergeCell ref="C4:C8"/>
    <mergeCell ref="D4:D5"/>
    <mergeCell ref="E4:E5"/>
  </mergeCells>
  <hyperlinks>
    <hyperlink ref="S6" r:id="rId1" xr:uid="{87F6B968-048F-4BE0-B431-46A0BA0B6018}"/>
    <hyperlink ref="S7" r:id="rId2" xr:uid="{CE0F33FA-9309-487F-AE95-8475DDD8B931}"/>
    <hyperlink ref="X6" r:id="rId3" xr:uid="{1E890E0C-D072-4B47-8A84-85FFCFB5D60F}"/>
    <hyperlink ref="X7" r:id="rId4" xr:uid="{28A0CA8C-241C-4FE5-828C-3468BA4A05F5}"/>
  </hyperlinks>
  <pageMargins left="0.7" right="0.7" top="0.75" bottom="0.75" header="0.3" footer="0.3"/>
  <pageSetup scale="10" orientation="portrait"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18855d6-2a06-4e93-82cc-45804a9e51e1" xsi:nil="true"/>
    <lcf76f155ced4ddcb4097134ff3c332f xmlns="3de731e8-bb2a-4a41-9458-8ec3686eebd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04813E69DEAB348901C3321F96D0A94" ma:contentTypeVersion="18" ma:contentTypeDescription="Crear nuevo documento." ma:contentTypeScope="" ma:versionID="774f8ec43ab971082b811ca1170718ff">
  <xsd:schema xmlns:xsd="http://www.w3.org/2001/XMLSchema" xmlns:xs="http://www.w3.org/2001/XMLSchema" xmlns:p="http://schemas.microsoft.com/office/2006/metadata/properties" xmlns:ns2="3de731e8-bb2a-4a41-9458-8ec3686eebda" xmlns:ns3="c18855d6-2a06-4e93-82cc-45804a9e51e1" targetNamespace="http://schemas.microsoft.com/office/2006/metadata/properties" ma:root="true" ma:fieldsID="1494fa001ea0083a68e86639bfd5b938" ns2:_="" ns3:_="">
    <xsd:import namespace="3de731e8-bb2a-4a41-9458-8ec3686eebda"/>
    <xsd:import namespace="c18855d6-2a06-4e93-82cc-45804a9e51e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e731e8-bb2a-4a41-9458-8ec3686eeb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b737727b-0a0e-4a6e-8d6e-34fcc973e46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8855d6-2a06-4e93-82cc-45804a9e51e1"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3598f05-b9de-4b32-a161-05cefb0780b8}" ma:internalName="TaxCatchAll" ma:showField="CatchAllData" ma:web="c18855d6-2a06-4e93-82cc-45804a9e51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36E852-32D9-4830-BF5D-7D4A85B9BFA5}">
  <ds:schemaRefs>
    <ds:schemaRef ds:uri="http://schemas.microsoft.com/sharepoint/v3/contenttype/forms"/>
  </ds:schemaRefs>
</ds:datastoreItem>
</file>

<file path=customXml/itemProps2.xml><?xml version="1.0" encoding="utf-8"?>
<ds:datastoreItem xmlns:ds="http://schemas.openxmlformats.org/officeDocument/2006/customXml" ds:itemID="{2EAB966F-40F9-4ACA-82EE-5822DD5C55DA}">
  <ds:schemaRefs>
    <ds:schemaRef ds:uri="http://schemas.microsoft.com/office/2006/metadata/properties"/>
    <ds:schemaRef ds:uri="http://schemas.microsoft.com/office/infopath/2007/PartnerControls"/>
    <ds:schemaRef ds:uri="c18855d6-2a06-4e93-82cc-45804a9e51e1"/>
    <ds:schemaRef ds:uri="3de731e8-bb2a-4a41-9458-8ec3686eebda"/>
  </ds:schemaRefs>
</ds:datastoreItem>
</file>

<file path=customXml/itemProps3.xml><?xml version="1.0" encoding="utf-8"?>
<ds:datastoreItem xmlns:ds="http://schemas.openxmlformats.org/officeDocument/2006/customXml" ds:itemID="{4C9A1D81-CF05-4CE6-865D-462099ADDC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e731e8-bb2a-4a41-9458-8ec3686eebda"/>
    <ds:schemaRef ds:uri="c18855d6-2a06-4e93-82cc-45804a9e51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%cumplimiento</vt:lpstr>
      <vt:lpstr>2025 PLANEACIÓN  </vt:lpstr>
      <vt:lpstr>2025 GABYS </vt:lpstr>
      <vt:lpstr>SCS 2025</vt:lpstr>
      <vt:lpstr>SPE 2025</vt:lpstr>
      <vt:lpstr>2025 UCID </vt:lpstr>
      <vt:lpstr>TSI 2025</vt:lpstr>
      <vt:lpstr>TALENTO HUMANO 2025</vt:lpstr>
      <vt:lpstr>JURIDICA 2025</vt:lpstr>
      <vt:lpstr>2025 FINANCIERA  </vt:lpstr>
      <vt:lpstr>2025 CONTROL INTERNO </vt:lpstr>
      <vt:lpstr>Comunicaciones P.A 2025</vt:lpstr>
      <vt:lpstr>Hoja1</vt:lpstr>
    </vt:vector>
  </TitlesOfParts>
  <Manager/>
  <Company>IPSE.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ANGELICA JOHANA BECERRA SANCHEZ</dc:creator>
  <cp:keywords/>
  <dc:description/>
  <cp:lastModifiedBy>JOHANNA  PINZON CORREA</cp:lastModifiedBy>
  <cp:revision/>
  <dcterms:created xsi:type="dcterms:W3CDTF">2024-01-31T21:50:52Z</dcterms:created>
  <dcterms:modified xsi:type="dcterms:W3CDTF">2025-08-04T18:13:55Z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0x010100904813E69DEAB348901C3321F96D0A94</vt:lpwstr>
  </property>
  <property fmtid="{D5CDD505-2E9C-101B-9397-08002B2CF9AE}" pid="3" name="MediaServiceImageTags">
    <vt:lpwstr/>
  </property>
</Properties>
</file>